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ОЦП\08 Отчетность\Госпрограммы\Реализация ГП (ежеквартально)\2018\4 квартал 2018 (годовая)\01 Отчетность по госпрограммам\Минфин\Итоговый_\otchet-gp-2018 16 08 2019\"/>
    </mc:Choice>
  </mc:AlternateContent>
  <bookViews>
    <workbookView xWindow="0" yWindow="0" windowWidth="28800" windowHeight="12135" activeTab="2"/>
  </bookViews>
  <sheets>
    <sheet name="Таблица 8" sheetId="1" r:id="rId1"/>
    <sheet name="Таблица 9" sheetId="2" r:id="rId2"/>
    <sheet name="Таблица 10" sheetId="3" r:id="rId3"/>
    <sheet name="Таблица 11" sheetId="4" r:id="rId4"/>
    <sheet name="Таблица 13" sheetId="5" r:id="rId5"/>
    <sheet name="ЭфОблСуб" sheetId="6" r:id="rId6"/>
    <sheet name="ЭфРасх" sheetId="7" r:id="rId7"/>
  </sheets>
  <definedNames>
    <definedName name="_xlnm._FilterDatabase" localSheetId="3" hidden="1">'Таблица 11'!$A$8:$H$145</definedName>
    <definedName name="_xlnm._FilterDatabase" localSheetId="1" hidden="1">'Таблица 9'!$A$10:$K$85</definedName>
    <definedName name="Z_1514F7B2_54A0_403E_AEB5_A7B1A27B44FD_.wvu.FilterData" localSheetId="3" hidden="1">'Таблица 11'!$A$8:$H$145</definedName>
    <definedName name="Z_1820477F_4D02_4CCD_9D19_0B75D9EFF6DA_.wvu.FilterData" localSheetId="3" hidden="1">'Таблица 11'!$A$8:$H$145</definedName>
    <definedName name="Z_3A0D8EC7_53A3_4255_81A9_B3483D6F5BD6_.wvu.Cols" localSheetId="0" hidden="1">'Таблица 8'!$B:$B</definedName>
    <definedName name="Z_3A0D8EC7_53A3_4255_81A9_B3483D6F5BD6_.wvu.FilterData" localSheetId="3" hidden="1">'Таблица 11'!$A$8:$H$145</definedName>
    <definedName name="Z_3A0D8EC7_53A3_4255_81A9_B3483D6F5BD6_.wvu.FilterData" localSheetId="1" hidden="1">'Таблица 9'!$A$10:$K$85</definedName>
    <definedName name="Z_3A0D8EC7_53A3_4255_81A9_B3483D6F5BD6_.wvu.PrintArea" localSheetId="0" hidden="1">'Таблица 8'!$A$1:$I$65</definedName>
    <definedName name="Z_3A0D8EC7_53A3_4255_81A9_B3483D6F5BD6_.wvu.PrintArea" localSheetId="1" hidden="1">'Таблица 9'!$A$1:$K$85</definedName>
    <definedName name="Z_3A0D8EC7_53A3_4255_81A9_B3483D6F5BD6_.wvu.PrintArea" localSheetId="6" hidden="1">ЭфРасх!$A$1:$I$47</definedName>
    <definedName name="Z_3A0D8EC7_53A3_4255_81A9_B3483D6F5BD6_.wvu.PrintTitles" localSheetId="2" hidden="1">'Таблица 10'!$10:$10</definedName>
    <definedName name="Z_3A0D8EC7_53A3_4255_81A9_B3483D6F5BD6_.wvu.PrintTitles" localSheetId="3" hidden="1">'Таблица 11'!$8:$8</definedName>
    <definedName name="Z_3A0D8EC7_53A3_4255_81A9_B3483D6F5BD6_.wvu.PrintTitles" localSheetId="0" hidden="1">'Таблица 8'!$9:$9</definedName>
    <definedName name="Z_3A0D8EC7_53A3_4255_81A9_B3483D6F5BD6_.wvu.PrintTitles" localSheetId="1" hidden="1">'Таблица 9'!$10:$10</definedName>
    <definedName name="Z_46FA592C_F3FB_4730_8833_14874C215BBE_.wvu.FilterData" localSheetId="3" hidden="1">'Таблица 11'!$A$8:$H$145</definedName>
    <definedName name="Z_5DFF63B9_5850_4B1C_80FF_DA5E5EBE307F_.wvu.FilterData" localSheetId="3" hidden="1">'Таблица 11'!$A$8:$H$145</definedName>
    <definedName name="Z_5DFF63B9_5850_4B1C_80FF_DA5E5EBE307F_.wvu.FilterData" localSheetId="1" hidden="1">'Таблица 9'!$A$10:$K$85</definedName>
    <definedName name="Z_62AE2A66_5D04_464F_B4DB_FA36DABAE854_.wvu.Cols" localSheetId="0" hidden="1">'Таблица 8'!$B:$B</definedName>
    <definedName name="Z_62AE2A66_5D04_464F_B4DB_FA36DABAE854_.wvu.FilterData" localSheetId="3" hidden="1">'Таблица 11'!$A$8:$H$145</definedName>
    <definedName name="Z_62AE2A66_5D04_464F_B4DB_FA36DABAE854_.wvu.FilterData" localSheetId="1" hidden="1">'Таблица 9'!$A$10:$K$85</definedName>
    <definedName name="Z_62AE2A66_5D04_464F_B4DB_FA36DABAE854_.wvu.PrintArea" localSheetId="0" hidden="1">'Таблица 8'!$A$1:$I$65</definedName>
    <definedName name="Z_62AE2A66_5D04_464F_B4DB_FA36DABAE854_.wvu.PrintArea" localSheetId="1" hidden="1">'Таблица 9'!$A$1:$K$85</definedName>
    <definedName name="Z_62AE2A66_5D04_464F_B4DB_FA36DABAE854_.wvu.PrintTitles" localSheetId="2" hidden="1">'Таблица 10'!$10:$10</definedName>
    <definedName name="Z_62AE2A66_5D04_464F_B4DB_FA36DABAE854_.wvu.PrintTitles" localSheetId="3" hidden="1">'Таблица 11'!$8:$8</definedName>
    <definedName name="Z_62AE2A66_5D04_464F_B4DB_FA36DABAE854_.wvu.PrintTitles" localSheetId="0" hidden="1">'Таблица 8'!$9:$9</definedName>
    <definedName name="Z_62AE2A66_5D04_464F_B4DB_FA36DABAE854_.wvu.PrintTitles" localSheetId="1" hidden="1">'Таблица 9'!$10:$10</definedName>
    <definedName name="Z_62AE2A66_5D04_464F_B4DB_FA36DABAE854_.wvu.Rows" localSheetId="2" hidden="1">'Таблица 10'!$11:$13,'Таблица 10'!$15:$15,'Таблица 10'!$29:$30,'Таблица 10'!$35:$38,'Таблица 10'!$41:$42,'Таблица 10'!#REF!,'Таблица 10'!#REF!</definedName>
    <definedName name="Z_6A06C308_253E_4781_9393_1737E99DB9C6_.wvu.Cols" localSheetId="0" hidden="1">'Таблица 8'!$B:$B</definedName>
    <definedName name="Z_6A06C308_253E_4781_9393_1737E99DB9C6_.wvu.FilterData" localSheetId="3" hidden="1">'Таблица 11'!$A$8:$H$145</definedName>
    <definedName name="Z_6A06C308_253E_4781_9393_1737E99DB9C6_.wvu.FilterData" localSheetId="1" hidden="1">'Таблица 9'!$A$10:$K$85</definedName>
    <definedName name="Z_6A06C308_253E_4781_9393_1737E99DB9C6_.wvu.PrintArea" localSheetId="2" hidden="1">'Таблица 10'!$A$1:$F$62</definedName>
    <definedName name="Z_6A06C308_253E_4781_9393_1737E99DB9C6_.wvu.PrintArea" localSheetId="4" hidden="1">'Таблица 13'!$B$1:$AC$68</definedName>
    <definedName name="Z_6A06C308_253E_4781_9393_1737E99DB9C6_.wvu.PrintArea" localSheetId="0" hidden="1">'Таблица 8'!$A$1:$I$66</definedName>
    <definedName name="Z_6A06C308_253E_4781_9393_1737E99DB9C6_.wvu.PrintArea" localSheetId="1" hidden="1">'Таблица 9'!$A$1:$K$85</definedName>
    <definedName name="Z_6A06C308_253E_4781_9393_1737E99DB9C6_.wvu.PrintArea" localSheetId="6" hidden="1">ЭфРасх!$A$1:$I$47</definedName>
    <definedName name="Z_6A06C308_253E_4781_9393_1737E99DB9C6_.wvu.PrintTitles" localSheetId="2" hidden="1">'Таблица 10'!$10:$10</definedName>
    <definedName name="Z_6A06C308_253E_4781_9393_1737E99DB9C6_.wvu.PrintTitles" localSheetId="3" hidden="1">'Таблица 11'!$8:$8</definedName>
    <definedName name="Z_6A06C308_253E_4781_9393_1737E99DB9C6_.wvu.PrintTitles" localSheetId="4" hidden="1">'Таблица 13'!$C:$D,'Таблица 13'!$9:$9</definedName>
    <definedName name="Z_6A06C308_253E_4781_9393_1737E99DB9C6_.wvu.PrintTitles" localSheetId="0" hidden="1">'Таблица 8'!$9:$9</definedName>
    <definedName name="Z_6A06C308_253E_4781_9393_1737E99DB9C6_.wvu.PrintTitles" localSheetId="1" hidden="1">'Таблица 9'!$10:$10</definedName>
    <definedName name="Z_6A06C308_253E_4781_9393_1737E99DB9C6_.wvu.Rows" localSheetId="2" hidden="1">'Таблица 10'!$6:$7,'Таблица 10'!$11:$13,'Таблица 10'!$15:$15,'Таблица 10'!$29:$30,'Таблица 10'!$35:$38,'Таблица 10'!$41:$42</definedName>
    <definedName name="Z_8F13CEFD_DD78_4C05_B581_5A037F02A01B_.wvu.FilterData" localSheetId="3" hidden="1">'Таблица 11'!$A$8:$H$145</definedName>
    <definedName name="Z_9AFC71F4_C986_409D_91BE_D84B31D720A7_.wvu.FilterData" localSheetId="3" hidden="1">'Таблица 11'!$A$8:$H$145</definedName>
    <definedName name="Z_AB9FA13E_F7AA_4BE9_BC1A_00C9A91BB556_.wvu.Cols" localSheetId="0" hidden="1">'Таблица 8'!$B:$B</definedName>
    <definedName name="Z_AB9FA13E_F7AA_4BE9_BC1A_00C9A91BB556_.wvu.FilterData" localSheetId="3" hidden="1">'Таблица 11'!$A$8:$H$145</definedName>
    <definedName name="Z_AB9FA13E_F7AA_4BE9_BC1A_00C9A91BB556_.wvu.FilterData" localSheetId="1" hidden="1">'Таблица 9'!$A$10:$K$85</definedName>
    <definedName name="Z_AB9FA13E_F7AA_4BE9_BC1A_00C9A91BB556_.wvu.PrintArea" localSheetId="2" hidden="1">'Таблица 10'!$A$1:$F$62</definedName>
    <definedName name="Z_AB9FA13E_F7AA_4BE9_BC1A_00C9A91BB556_.wvu.PrintArea" localSheetId="4" hidden="1">'Таблица 13'!$C$1:$AC$68</definedName>
    <definedName name="Z_AB9FA13E_F7AA_4BE9_BC1A_00C9A91BB556_.wvu.PrintArea" localSheetId="0" hidden="1">'Таблица 8'!$A$1:$I$66</definedName>
    <definedName name="Z_AB9FA13E_F7AA_4BE9_BC1A_00C9A91BB556_.wvu.PrintArea" localSheetId="1" hidden="1">'Таблица 9'!$A$1:$K$85</definedName>
    <definedName name="Z_AB9FA13E_F7AA_4BE9_BC1A_00C9A91BB556_.wvu.PrintArea" localSheetId="6" hidden="1">ЭфРасх!$A$1:$I$47</definedName>
    <definedName name="Z_AB9FA13E_F7AA_4BE9_BC1A_00C9A91BB556_.wvu.PrintTitles" localSheetId="2" hidden="1">'Таблица 10'!$10:$10</definedName>
    <definedName name="Z_AB9FA13E_F7AA_4BE9_BC1A_00C9A91BB556_.wvu.PrintTitles" localSheetId="3" hidden="1">'Таблица 11'!$8:$8</definedName>
    <definedName name="Z_AB9FA13E_F7AA_4BE9_BC1A_00C9A91BB556_.wvu.PrintTitles" localSheetId="4" hidden="1">'Таблица 13'!$C:$D,'Таблица 13'!$9:$9</definedName>
    <definedName name="Z_AB9FA13E_F7AA_4BE9_BC1A_00C9A91BB556_.wvu.PrintTitles" localSheetId="0" hidden="1">'Таблица 8'!$9:$9</definedName>
    <definedName name="Z_AB9FA13E_F7AA_4BE9_BC1A_00C9A91BB556_.wvu.PrintTitles" localSheetId="1" hidden="1">'Таблица 9'!$10:$10</definedName>
    <definedName name="Z_AB9FA13E_F7AA_4BE9_BC1A_00C9A91BB556_.wvu.Rows" localSheetId="2" hidden="1">'Таблица 10'!$11:$13,'Таблица 10'!$15:$15,'Таблица 10'!$29:$30,'Таблица 10'!$35:$38,'Таблица 10'!$41:$42</definedName>
    <definedName name="Z_EF91A2DD_AB75_4AA2_8937_F48981F38539_.wvu.FilterData" localSheetId="3" hidden="1">'Таблица 11'!$A$8:$H$145</definedName>
    <definedName name="_xlnm.Print_Titles" localSheetId="2">'Таблица 10'!$10:$10</definedName>
    <definedName name="_xlnm.Print_Titles" localSheetId="3">'Таблица 11'!$8:$8</definedName>
    <definedName name="_xlnm.Print_Titles" localSheetId="4">'Таблица 13'!$C:$D,'Таблица 13'!$9:$9</definedName>
    <definedName name="_xlnm.Print_Titles" localSheetId="0">'Таблица 8'!$9:$9</definedName>
    <definedName name="_xlnm.Print_Titles" localSheetId="1">'Таблица 9'!$10:$10</definedName>
    <definedName name="_xlnm.Print_Area" localSheetId="2">'Таблица 10'!$A$1:$F$62</definedName>
    <definedName name="_xlnm.Print_Area" localSheetId="4">'Таблица 13'!$A$1:$AC$68</definedName>
    <definedName name="_xlnm.Print_Area" localSheetId="0">'Таблица 8'!$A$1:$I$66</definedName>
    <definedName name="_xlnm.Print_Area" localSheetId="1">'Таблица 9'!$A$1:$K$85</definedName>
    <definedName name="_xlnm.Print_Area" localSheetId="6">ЭфРасх!$A$1:$I$47</definedName>
  </definedNames>
  <calcPr calcId="152511"/>
  <customWorkbookViews>
    <customWorkbookView name="Величко Антонина Владимировна - Личное представление" guid="{AB9FA13E-F7AA-4BE9-BC1A-00C9A91BB556}" mergeInterval="0" personalView="1" windowWidth="960" windowHeight="1040" activeSheetId="4"/>
    <customWorkbookView name="Пользователь Минфин области - Личное представление" guid="{3A0D8EC7-53A3-4255-81A9-B3483D6F5BD6}" mergeInterval="0" personalView="1" maximized="1" xWindow="-8" yWindow="-8" windowWidth="1936" windowHeight="1056" activeSheetId="6"/>
    <customWorkbookView name="Комаров А.С. - Личное представление" guid="{62AE2A66-5D04-464F-B4DB-FA36DABAE854}" mergeInterval="0" personalView="1" maximized="1" xWindow="1" yWindow="1" windowWidth="1916" windowHeight="845" activeSheetId="4"/>
    <customWorkbookView name="user - Личное представление" guid="{6A06C308-253E-4781-9393-1737E99DB9C6}" mergeInterval="0" personalView="1" maximized="1" xWindow="-8" yWindow="-8" windowWidth="1936" windowHeight="1056" activeSheetId="5"/>
  </customWorkbookViews>
</workbook>
</file>

<file path=xl/calcChain.xml><?xml version="1.0" encoding="utf-8"?>
<calcChain xmlns="http://schemas.openxmlformats.org/spreadsheetml/2006/main">
  <c r="I47" i="7" l="1"/>
  <c r="E120" i="4" l="1"/>
  <c r="D120" i="4"/>
  <c r="D118" i="4"/>
  <c r="E118" i="4"/>
  <c r="D40" i="4" l="1"/>
  <c r="E40" i="4"/>
  <c r="E32" i="4"/>
  <c r="E14" i="4" l="1"/>
  <c r="T67" i="5"/>
  <c r="R67" i="5"/>
  <c r="Q67" i="5"/>
  <c r="H67" i="5"/>
  <c r="X66" i="5"/>
  <c r="W66" i="5"/>
  <c r="V66" i="5"/>
  <c r="P66" i="5"/>
  <c r="U66" i="5" s="1"/>
  <c r="O66" i="5"/>
  <c r="N66" i="5"/>
  <c r="M66" i="5"/>
  <c r="L66" i="5"/>
  <c r="F66" i="5"/>
  <c r="K66" i="5" s="1"/>
  <c r="X65" i="5"/>
  <c r="W65" i="5"/>
  <c r="V65" i="5"/>
  <c r="P65" i="5"/>
  <c r="U65" i="5" s="1"/>
  <c r="O65" i="5"/>
  <c r="N65" i="5"/>
  <c r="M65" i="5"/>
  <c r="L65" i="5"/>
  <c r="F65" i="5"/>
  <c r="K65" i="5" s="1"/>
  <c r="X64" i="5"/>
  <c r="W64" i="5"/>
  <c r="V64" i="5"/>
  <c r="P64" i="5"/>
  <c r="U64" i="5" s="1"/>
  <c r="O64" i="5"/>
  <c r="N64" i="5"/>
  <c r="M64" i="5"/>
  <c r="L64" i="5"/>
  <c r="K64" i="5"/>
  <c r="F64" i="5"/>
  <c r="X63" i="5"/>
  <c r="W63" i="5"/>
  <c r="V63" i="5"/>
  <c r="P63" i="5"/>
  <c r="U63" i="5" s="1"/>
  <c r="O63" i="5"/>
  <c r="N63" i="5"/>
  <c r="M63" i="5"/>
  <c r="L63" i="5"/>
  <c r="F63" i="5"/>
  <c r="K63" i="5" s="1"/>
  <c r="X62" i="5"/>
  <c r="W62" i="5"/>
  <c r="V62" i="5"/>
  <c r="U62" i="5"/>
  <c r="P62" i="5"/>
  <c r="O62" i="5"/>
  <c r="N62" i="5"/>
  <c r="M62" i="5"/>
  <c r="L62" i="5"/>
  <c r="K62" i="5"/>
  <c r="F62" i="5"/>
  <c r="X61" i="5"/>
  <c r="W61" i="5"/>
  <c r="V61" i="5"/>
  <c r="P61" i="5"/>
  <c r="U61" i="5" s="1"/>
  <c r="O61" i="5"/>
  <c r="N61" i="5"/>
  <c r="M61" i="5"/>
  <c r="L61" i="5"/>
  <c r="K61" i="5"/>
  <c r="F61" i="5"/>
  <c r="X60" i="5"/>
  <c r="W60" i="5"/>
  <c r="V60" i="5"/>
  <c r="U60" i="5"/>
  <c r="P60" i="5"/>
  <c r="O60" i="5"/>
  <c r="N60" i="5"/>
  <c r="M60" i="5"/>
  <c r="L60" i="5"/>
  <c r="F60" i="5"/>
  <c r="K60" i="5" s="1"/>
  <c r="X59" i="5"/>
  <c r="W59" i="5"/>
  <c r="V59" i="5"/>
  <c r="U59" i="5"/>
  <c r="P59" i="5"/>
  <c r="O59" i="5"/>
  <c r="O67" i="5" s="1"/>
  <c r="N59" i="5"/>
  <c r="M59" i="5"/>
  <c r="L59" i="5"/>
  <c r="F59" i="5"/>
  <c r="K59" i="5" s="1"/>
  <c r="X58" i="5"/>
  <c r="W58" i="5"/>
  <c r="V58" i="5"/>
  <c r="P58" i="5"/>
  <c r="U58" i="5" s="1"/>
  <c r="O58" i="5"/>
  <c r="N58" i="5"/>
  <c r="M58" i="5"/>
  <c r="L58" i="5"/>
  <c r="F58" i="5"/>
  <c r="K58" i="5" s="1"/>
  <c r="X57" i="5"/>
  <c r="W57" i="5"/>
  <c r="V57" i="5"/>
  <c r="P57" i="5"/>
  <c r="U57" i="5" s="1"/>
  <c r="O57" i="5"/>
  <c r="N57" i="5"/>
  <c r="M57" i="5"/>
  <c r="L57" i="5"/>
  <c r="F57" i="5"/>
  <c r="K57" i="5" s="1"/>
  <c r="X56" i="5"/>
  <c r="W56" i="5"/>
  <c r="V56" i="5"/>
  <c r="P56" i="5"/>
  <c r="U56" i="5" s="1"/>
  <c r="O56" i="5"/>
  <c r="N56" i="5"/>
  <c r="M56" i="5"/>
  <c r="L56" i="5"/>
  <c r="K56" i="5"/>
  <c r="F56" i="5"/>
  <c r="X55" i="5"/>
  <c r="W55" i="5"/>
  <c r="V55" i="5"/>
  <c r="P55" i="5"/>
  <c r="O55" i="5"/>
  <c r="N55" i="5"/>
  <c r="M55" i="5"/>
  <c r="L55" i="5"/>
  <c r="F55" i="5"/>
  <c r="K55" i="5" s="1"/>
  <c r="X54" i="5"/>
  <c r="W54" i="5"/>
  <c r="V54" i="5"/>
  <c r="U54" i="5"/>
  <c r="P54" i="5"/>
  <c r="O54" i="5"/>
  <c r="N54" i="5"/>
  <c r="M54" i="5"/>
  <c r="L54" i="5"/>
  <c r="K54" i="5"/>
  <c r="F54" i="5"/>
  <c r="X53" i="5"/>
  <c r="W53" i="5"/>
  <c r="V53" i="5"/>
  <c r="P53" i="5"/>
  <c r="U53" i="5" s="1"/>
  <c r="O53" i="5"/>
  <c r="N53" i="5"/>
  <c r="M53" i="5"/>
  <c r="L53" i="5"/>
  <c r="K53" i="5"/>
  <c r="F53" i="5"/>
  <c r="X52" i="5"/>
  <c r="W52" i="5"/>
  <c r="V52" i="5"/>
  <c r="U52" i="5"/>
  <c r="P52" i="5"/>
  <c r="O52" i="5"/>
  <c r="N52" i="5"/>
  <c r="M52" i="5"/>
  <c r="L52" i="5"/>
  <c r="F52" i="5"/>
  <c r="K52" i="5" s="1"/>
  <c r="X51" i="5"/>
  <c r="W51" i="5"/>
  <c r="V51" i="5"/>
  <c r="U51" i="5"/>
  <c r="O51" i="5"/>
  <c r="N51" i="5"/>
  <c r="M51" i="5"/>
  <c r="L51" i="5"/>
  <c r="K51" i="5"/>
  <c r="F51" i="5"/>
  <c r="X50" i="5"/>
  <c r="W50" i="5"/>
  <c r="V50" i="5"/>
  <c r="P50" i="5"/>
  <c r="U50" i="5" s="1"/>
  <c r="O50" i="5"/>
  <c r="N50" i="5"/>
  <c r="M50" i="5"/>
  <c r="L50" i="5"/>
  <c r="F50" i="5"/>
  <c r="K50" i="5" s="1"/>
  <c r="X49" i="5"/>
  <c r="W49" i="5"/>
  <c r="V49" i="5"/>
  <c r="U49" i="5"/>
  <c r="P49" i="5"/>
  <c r="O49" i="5"/>
  <c r="N49" i="5"/>
  <c r="M49" i="5"/>
  <c r="L49" i="5"/>
  <c r="F49" i="5"/>
  <c r="K49" i="5" s="1"/>
  <c r="X48" i="5"/>
  <c r="W48" i="5"/>
  <c r="V48" i="5"/>
  <c r="P48" i="5"/>
  <c r="U48" i="5" s="1"/>
  <c r="O48" i="5"/>
  <c r="N48" i="5"/>
  <c r="M48" i="5"/>
  <c r="L48" i="5"/>
  <c r="F48" i="5"/>
  <c r="K48" i="5" s="1"/>
  <c r="X47" i="5"/>
  <c r="W47" i="5"/>
  <c r="V47" i="5"/>
  <c r="P47" i="5"/>
  <c r="U47" i="5" s="1"/>
  <c r="O47" i="5"/>
  <c r="N47" i="5"/>
  <c r="M47" i="5"/>
  <c r="L47" i="5"/>
  <c r="F47" i="5"/>
  <c r="K47" i="5" s="1"/>
  <c r="X46" i="5"/>
  <c r="W46" i="5"/>
  <c r="V46" i="5"/>
  <c r="P46" i="5"/>
  <c r="U46" i="5" s="1"/>
  <c r="N46" i="5"/>
  <c r="M46" i="5"/>
  <c r="L46" i="5"/>
  <c r="F46" i="5"/>
  <c r="K46" i="5" s="1"/>
  <c r="X45" i="5"/>
  <c r="W45" i="5"/>
  <c r="V45" i="5"/>
  <c r="P45" i="5"/>
  <c r="U45" i="5" s="1"/>
  <c r="N45" i="5"/>
  <c r="M45" i="5"/>
  <c r="L45" i="5"/>
  <c r="K45" i="5"/>
  <c r="F45" i="5"/>
  <c r="X44" i="5"/>
  <c r="W44" i="5"/>
  <c r="V44" i="5"/>
  <c r="P44" i="5"/>
  <c r="U44" i="5" s="1"/>
  <c r="N44" i="5"/>
  <c r="M44" i="5"/>
  <c r="L44" i="5"/>
  <c r="K44" i="5"/>
  <c r="F44" i="5"/>
  <c r="X43" i="5"/>
  <c r="W43" i="5"/>
  <c r="V43" i="5"/>
  <c r="P43" i="5"/>
  <c r="U43" i="5" s="1"/>
  <c r="N43" i="5"/>
  <c r="M43" i="5"/>
  <c r="L43" i="5"/>
  <c r="F43" i="5"/>
  <c r="K43" i="5" s="1"/>
  <c r="X42" i="5"/>
  <c r="W42" i="5"/>
  <c r="V42" i="5"/>
  <c r="P42" i="5"/>
  <c r="U42" i="5" s="1"/>
  <c r="N42" i="5"/>
  <c r="M42" i="5"/>
  <c r="L42" i="5"/>
  <c r="F42" i="5"/>
  <c r="K42" i="5" s="1"/>
  <c r="X41" i="5"/>
  <c r="S41" i="5"/>
  <c r="R41" i="5"/>
  <c r="Q41" i="5"/>
  <c r="W41" i="5" s="1"/>
  <c r="N41" i="5"/>
  <c r="M41" i="5"/>
  <c r="L41" i="5"/>
  <c r="F41" i="5"/>
  <c r="K41" i="5" s="1"/>
  <c r="X40" i="5"/>
  <c r="W40" i="5"/>
  <c r="V40" i="5"/>
  <c r="U40" i="5"/>
  <c r="P40" i="5"/>
  <c r="O40" i="5"/>
  <c r="N40" i="5"/>
  <c r="M40" i="5"/>
  <c r="L40" i="5"/>
  <c r="F40" i="5"/>
  <c r="K40" i="5" s="1"/>
  <c r="X39" i="5"/>
  <c r="W39" i="5"/>
  <c r="V39" i="5"/>
  <c r="P39" i="5"/>
  <c r="U39" i="5" s="1"/>
  <c r="O39" i="5"/>
  <c r="N39" i="5"/>
  <c r="M39" i="5"/>
  <c r="L39" i="5"/>
  <c r="F39" i="5"/>
  <c r="K39" i="5" s="1"/>
  <c r="X38" i="5"/>
  <c r="W38" i="5"/>
  <c r="V38" i="5"/>
  <c r="P38" i="5"/>
  <c r="U38" i="5" s="1"/>
  <c r="O38" i="5"/>
  <c r="N38" i="5"/>
  <c r="M38" i="5"/>
  <c r="L38" i="5"/>
  <c r="F38" i="5"/>
  <c r="K38" i="5" s="1"/>
  <c r="X37" i="5"/>
  <c r="W37" i="5"/>
  <c r="V37" i="5"/>
  <c r="P37" i="5"/>
  <c r="U37" i="5" s="1"/>
  <c r="O37" i="5"/>
  <c r="N37" i="5"/>
  <c r="M37" i="5"/>
  <c r="L37" i="5"/>
  <c r="F37" i="5"/>
  <c r="K37" i="5" s="1"/>
  <c r="X36" i="5"/>
  <c r="W36" i="5"/>
  <c r="V36" i="5"/>
  <c r="P36" i="5"/>
  <c r="U36" i="5" s="1"/>
  <c r="O36" i="5"/>
  <c r="N36" i="5"/>
  <c r="M36" i="5"/>
  <c r="L36" i="5"/>
  <c r="K36" i="5"/>
  <c r="F36" i="5"/>
  <c r="X35" i="5"/>
  <c r="W35" i="5"/>
  <c r="V35" i="5"/>
  <c r="P35" i="5"/>
  <c r="U35" i="5" s="1"/>
  <c r="O35" i="5"/>
  <c r="N35" i="5"/>
  <c r="M35" i="5"/>
  <c r="L35" i="5"/>
  <c r="F35" i="5"/>
  <c r="K35" i="5" s="1"/>
  <c r="X34" i="5"/>
  <c r="W34" i="5"/>
  <c r="V34" i="5"/>
  <c r="U34" i="5"/>
  <c r="P34" i="5"/>
  <c r="O34" i="5"/>
  <c r="M34" i="5"/>
  <c r="L34" i="5"/>
  <c r="F34" i="5"/>
  <c r="K34" i="5" s="1"/>
  <c r="X33" i="5"/>
  <c r="W33" i="5"/>
  <c r="V33" i="5"/>
  <c r="P33" i="5"/>
  <c r="U33" i="5" s="1"/>
  <c r="O33" i="5"/>
  <c r="M33" i="5"/>
  <c r="L33" i="5"/>
  <c r="F33" i="5"/>
  <c r="K33" i="5" s="1"/>
  <c r="X32" i="5"/>
  <c r="W32" i="5"/>
  <c r="V32" i="5"/>
  <c r="P32" i="5"/>
  <c r="U32" i="5" s="1"/>
  <c r="O32" i="5"/>
  <c r="N32" i="5"/>
  <c r="M32" i="5"/>
  <c r="L32" i="5"/>
  <c r="F32" i="5"/>
  <c r="K32" i="5" s="1"/>
  <c r="X31" i="5"/>
  <c r="W31" i="5"/>
  <c r="V31" i="5"/>
  <c r="P31" i="5"/>
  <c r="U31" i="5" s="1"/>
  <c r="O31" i="5"/>
  <c r="N31" i="5"/>
  <c r="M31" i="5"/>
  <c r="L31" i="5"/>
  <c r="F31" i="5"/>
  <c r="K31" i="5" s="1"/>
  <c r="X30" i="5"/>
  <c r="W30" i="5"/>
  <c r="V30" i="5"/>
  <c r="P30" i="5"/>
  <c r="U30" i="5" s="1"/>
  <c r="O30" i="5"/>
  <c r="N30" i="5"/>
  <c r="M30" i="5"/>
  <c r="L30" i="5"/>
  <c r="K30" i="5"/>
  <c r="F30" i="5"/>
  <c r="X29" i="5"/>
  <c r="W29" i="5"/>
  <c r="V29" i="5"/>
  <c r="P29" i="5"/>
  <c r="U29" i="5" s="1"/>
  <c r="N29" i="5"/>
  <c r="M29" i="5"/>
  <c r="L29" i="5"/>
  <c r="F29" i="5"/>
  <c r="K29" i="5" s="1"/>
  <c r="X28" i="5"/>
  <c r="W28" i="5"/>
  <c r="V28" i="5"/>
  <c r="S28" i="5"/>
  <c r="S67" i="5" s="1"/>
  <c r="R28" i="5"/>
  <c r="O28" i="5"/>
  <c r="N28" i="5"/>
  <c r="M28" i="5"/>
  <c r="L28" i="5"/>
  <c r="F28" i="5"/>
  <c r="K28" i="5" s="1"/>
  <c r="X27" i="5"/>
  <c r="W27" i="5"/>
  <c r="V27" i="5"/>
  <c r="P27" i="5"/>
  <c r="U27" i="5" s="1"/>
  <c r="O27" i="5"/>
  <c r="N27" i="5"/>
  <c r="M27" i="5"/>
  <c r="L27" i="5"/>
  <c r="F27" i="5"/>
  <c r="K27" i="5" s="1"/>
  <c r="X26" i="5"/>
  <c r="W26" i="5"/>
  <c r="V26" i="5"/>
  <c r="P26" i="5"/>
  <c r="U26" i="5" s="1"/>
  <c r="O26" i="5"/>
  <c r="N26" i="5"/>
  <c r="M26" i="5"/>
  <c r="L26" i="5"/>
  <c r="F26" i="5"/>
  <c r="K26" i="5" s="1"/>
  <c r="W25" i="5"/>
  <c r="V25" i="5"/>
  <c r="U25" i="5"/>
  <c r="M25" i="5"/>
  <c r="L25" i="5"/>
  <c r="F25" i="5"/>
  <c r="K25" i="5" s="1"/>
  <c r="W24" i="5"/>
  <c r="V24" i="5"/>
  <c r="U24" i="5"/>
  <c r="M24" i="5"/>
  <c r="L24" i="5"/>
  <c r="F24" i="5"/>
  <c r="K24" i="5" s="1"/>
  <c r="W23" i="5"/>
  <c r="V23" i="5"/>
  <c r="U23" i="5"/>
  <c r="M23" i="5"/>
  <c r="L23" i="5"/>
  <c r="F23" i="5"/>
  <c r="K23" i="5" s="1"/>
  <c r="W22" i="5"/>
  <c r="V22" i="5"/>
  <c r="U22" i="5"/>
  <c r="M22" i="5"/>
  <c r="L22" i="5"/>
  <c r="F22" i="5"/>
  <c r="K22" i="5" s="1"/>
  <c r="U21" i="5"/>
  <c r="S21" i="5"/>
  <c r="W21" i="5" s="1"/>
  <c r="R21" i="5"/>
  <c r="Q21" i="5"/>
  <c r="V21" i="5" s="1"/>
  <c r="O21" i="5"/>
  <c r="J21" i="5"/>
  <c r="J67" i="5" s="1"/>
  <c r="I21" i="5"/>
  <c r="M21" i="5" s="1"/>
  <c r="H21" i="5"/>
  <c r="G21" i="5"/>
  <c r="G67" i="5" s="1"/>
  <c r="T19" i="5"/>
  <c r="T68" i="5" s="1"/>
  <c r="S19" i="5"/>
  <c r="R19" i="5"/>
  <c r="Q19" i="5"/>
  <c r="I19" i="5"/>
  <c r="H19" i="5"/>
  <c r="G19" i="5"/>
  <c r="W18" i="5"/>
  <c r="V18" i="5"/>
  <c r="P18" i="5"/>
  <c r="U18" i="5" s="1"/>
  <c r="O18" i="5"/>
  <c r="F18" i="5"/>
  <c r="L18" i="5" s="1"/>
  <c r="W17" i="5"/>
  <c r="P17" i="5"/>
  <c r="X17" i="5" s="1"/>
  <c r="O17" i="5"/>
  <c r="O19" i="5" s="1"/>
  <c r="N17" i="5"/>
  <c r="M17" i="5"/>
  <c r="L17" i="5"/>
  <c r="K17" i="5"/>
  <c r="F17" i="5"/>
  <c r="P16" i="5"/>
  <c r="U16" i="5" s="1"/>
  <c r="O16" i="5"/>
  <c r="N16" i="5"/>
  <c r="F16" i="5"/>
  <c r="M16" i="5" s="1"/>
  <c r="X15" i="5"/>
  <c r="W15" i="5"/>
  <c r="V15" i="5"/>
  <c r="U15" i="5"/>
  <c r="P15" i="5"/>
  <c r="P19" i="5" s="1"/>
  <c r="O15" i="5"/>
  <c r="N15" i="5"/>
  <c r="M15" i="5"/>
  <c r="L15" i="5"/>
  <c r="K15" i="5"/>
  <c r="F15" i="5"/>
  <c r="T13" i="5"/>
  <c r="S13" i="5"/>
  <c r="R13" i="5"/>
  <c r="V13" i="5" s="1"/>
  <c r="Q13" i="5"/>
  <c r="P13" i="5"/>
  <c r="X13" i="5" s="1"/>
  <c r="O13" i="5"/>
  <c r="J13" i="5"/>
  <c r="I13" i="5"/>
  <c r="H13" i="5"/>
  <c r="G13" i="5"/>
  <c r="X12" i="5"/>
  <c r="W12" i="5"/>
  <c r="V12" i="5"/>
  <c r="U12" i="5"/>
  <c r="P12" i="5"/>
  <c r="N12" i="5"/>
  <c r="F12" i="5"/>
  <c r="M12" i="5" s="1"/>
  <c r="X11" i="5"/>
  <c r="W11" i="5"/>
  <c r="V11" i="5"/>
  <c r="U11" i="5"/>
  <c r="P11" i="5"/>
  <c r="F11" i="5"/>
  <c r="K11" i="5" s="1"/>
  <c r="S68" i="5" l="1"/>
  <c r="W19" i="5"/>
  <c r="U19" i="5"/>
  <c r="O68" i="5"/>
  <c r="V19" i="5"/>
  <c r="P67" i="5"/>
  <c r="J68" i="5"/>
  <c r="G68" i="5"/>
  <c r="K18" i="5"/>
  <c r="P41" i="5"/>
  <c r="I67" i="5"/>
  <c r="I68" i="5" s="1"/>
  <c r="L11" i="5"/>
  <c r="V16" i="5"/>
  <c r="X18" i="5"/>
  <c r="M11" i="5"/>
  <c r="U13" i="5"/>
  <c r="K16" i="5"/>
  <c r="M18" i="5"/>
  <c r="L21" i="5"/>
  <c r="H68" i="5"/>
  <c r="N11" i="5"/>
  <c r="L12" i="5"/>
  <c r="F13" i="5"/>
  <c r="L16" i="5"/>
  <c r="X16" i="5"/>
  <c r="U17" i="5"/>
  <c r="N18" i="5"/>
  <c r="X19" i="5"/>
  <c r="P28" i="5"/>
  <c r="U28" i="5" s="1"/>
  <c r="Q68" i="5"/>
  <c r="U55" i="5"/>
  <c r="K21" i="5"/>
  <c r="K12" i="5"/>
  <c r="W16" i="5"/>
  <c r="F19" i="5"/>
  <c r="W13" i="5"/>
  <c r="V17" i="5"/>
  <c r="F21" i="5"/>
  <c r="F67" i="5" s="1"/>
  <c r="U41" i="5"/>
  <c r="R68" i="5"/>
  <c r="V41" i="5"/>
  <c r="F68" i="5" l="1"/>
  <c r="K68" i="5" s="1"/>
  <c r="N67" i="5"/>
  <c r="M67" i="5"/>
  <c r="L67" i="5"/>
  <c r="K67" i="5"/>
  <c r="P68" i="5"/>
  <c r="X68" i="5" s="1"/>
  <c r="X67" i="5"/>
  <c r="W67" i="5"/>
  <c r="K13" i="5"/>
  <c r="M13" i="5"/>
  <c r="V67" i="5"/>
  <c r="U67" i="5"/>
  <c r="L13" i="5"/>
  <c r="L68" i="5"/>
  <c r="N13" i="5"/>
  <c r="K19" i="5"/>
  <c r="L19" i="5"/>
  <c r="N19" i="5"/>
  <c r="M19" i="5"/>
  <c r="N68" i="5"/>
  <c r="M68" i="5" l="1"/>
  <c r="U68" i="5"/>
  <c r="V68" i="5"/>
  <c r="W68" i="5"/>
  <c r="I9" i="7" l="1"/>
  <c r="H66" i="2"/>
  <c r="I45" i="7"/>
  <c r="I43" i="7"/>
  <c r="I41" i="7"/>
  <c r="I35" i="7"/>
  <c r="I29" i="7"/>
  <c r="I27" i="7"/>
  <c r="I25" i="7"/>
  <c r="I23" i="7"/>
  <c r="I21" i="7"/>
  <c r="I19" i="7"/>
  <c r="I17" i="7"/>
  <c r="I15" i="7"/>
  <c r="I13" i="7"/>
  <c r="I11" i="7"/>
  <c r="I7" i="7"/>
  <c r="I33" i="6"/>
  <c r="I37" i="6" s="1"/>
  <c r="E44" i="3" l="1"/>
  <c r="E24" i="3" s="1"/>
  <c r="F56" i="3"/>
  <c r="F52" i="3" s="1"/>
  <c r="E56" i="3"/>
  <c r="E52" i="3" s="1"/>
  <c r="F55" i="3"/>
  <c r="E55" i="3"/>
  <c r="F60" i="3" l="1"/>
  <c r="E60" i="3"/>
  <c r="H70" i="2"/>
  <c r="J70" i="2"/>
  <c r="K70" i="2"/>
  <c r="I70" i="2"/>
  <c r="J76" i="2"/>
  <c r="H65" i="2"/>
  <c r="I76" i="2"/>
  <c r="E57" i="3" s="1"/>
  <c r="K76" i="2"/>
  <c r="F57" i="3" s="1"/>
  <c r="H76" i="2"/>
  <c r="I83" i="2"/>
  <c r="E61" i="3" s="1"/>
  <c r="J83" i="2"/>
  <c r="J82" i="2" s="1"/>
  <c r="J81" i="2" s="1"/>
  <c r="K83" i="2"/>
  <c r="F61" i="3" s="1"/>
  <c r="H83" i="2"/>
  <c r="H82" i="2" s="1"/>
  <c r="H33" i="2"/>
  <c r="I33" i="2"/>
  <c r="J33" i="2"/>
  <c r="I40" i="2"/>
  <c r="I35" i="2"/>
  <c r="E19" i="3" s="1"/>
  <c r="I66" i="2"/>
  <c r="J72" i="2"/>
  <c r="J73" i="2"/>
  <c r="J71" i="2"/>
  <c r="K40" i="2"/>
  <c r="J40" i="2"/>
  <c r="J66" i="2"/>
  <c r="J58" i="2"/>
  <c r="J35" i="2"/>
  <c r="J69" i="2" l="1"/>
  <c r="K82" i="2"/>
  <c r="I82" i="2"/>
  <c r="K33" i="2"/>
  <c r="K34" i="2"/>
  <c r="K35" i="2"/>
  <c r="K72" i="2"/>
  <c r="K73" i="2"/>
  <c r="K66" i="2"/>
  <c r="I27" i="2" l="1"/>
  <c r="I14" i="2" s="1"/>
  <c r="J27" i="2"/>
  <c r="K27" i="2"/>
  <c r="K14" i="2" s="1"/>
  <c r="H27" i="2"/>
  <c r="H14" i="2" s="1"/>
  <c r="J14" i="2" l="1"/>
  <c r="H29" i="2"/>
  <c r="H28" i="2"/>
  <c r="H25" i="2"/>
  <c r="H12" i="2" s="1"/>
  <c r="D139" i="4" l="1"/>
  <c r="E139" i="4"/>
  <c r="D136" i="4"/>
  <c r="E136" i="4"/>
  <c r="D133" i="4"/>
  <c r="E133" i="4"/>
  <c r="D129" i="4"/>
  <c r="E129" i="4"/>
  <c r="D127" i="4"/>
  <c r="E127" i="4"/>
  <c r="D124" i="4"/>
  <c r="E124" i="4"/>
  <c r="D116" i="4"/>
  <c r="E116" i="4"/>
  <c r="D110" i="4"/>
  <c r="E110" i="4"/>
  <c r="D107" i="4"/>
  <c r="E107" i="4"/>
  <c r="D104" i="4"/>
  <c r="E104" i="4"/>
  <c r="D101" i="4"/>
  <c r="E101" i="4"/>
  <c r="D98" i="4"/>
  <c r="E98" i="4"/>
  <c r="D95" i="4"/>
  <c r="E95" i="4"/>
  <c r="D92" i="4"/>
  <c r="E92" i="4"/>
  <c r="D89" i="4"/>
  <c r="E89" i="4"/>
  <c r="D86" i="4"/>
  <c r="E86" i="4"/>
  <c r="D82" i="4"/>
  <c r="E82" i="4"/>
  <c r="D79" i="4"/>
  <c r="E79" i="4"/>
  <c r="D76" i="4"/>
  <c r="E76" i="4"/>
  <c r="D73" i="4"/>
  <c r="E73" i="4"/>
  <c r="D70" i="4"/>
  <c r="E70" i="4"/>
  <c r="D67" i="4"/>
  <c r="E67" i="4"/>
  <c r="D64" i="4"/>
  <c r="E64" i="4"/>
  <c r="D62" i="4"/>
  <c r="E62" i="4"/>
  <c r="D59" i="4"/>
  <c r="E59" i="4"/>
  <c r="D56" i="4"/>
  <c r="E56" i="4"/>
  <c r="E53" i="4"/>
  <c r="D50" i="4"/>
  <c r="E50" i="4"/>
  <c r="D48" i="4"/>
  <c r="E48" i="4"/>
  <c r="D46" i="4"/>
  <c r="E46" i="4"/>
  <c r="D42" i="4"/>
  <c r="E42" i="4"/>
  <c r="D44" i="4"/>
  <c r="E44" i="4"/>
  <c r="D37" i="4"/>
  <c r="E37" i="4"/>
  <c r="D32" i="4"/>
  <c r="D29" i="4"/>
  <c r="E29" i="4"/>
  <c r="D26" i="4"/>
  <c r="E26" i="4"/>
  <c r="D24" i="4"/>
  <c r="D19" i="4"/>
  <c r="D14" i="4"/>
  <c r="D12" i="4"/>
  <c r="E24" i="4"/>
  <c r="E19" i="4"/>
  <c r="E12" i="4"/>
  <c r="F59" i="3" l="1"/>
  <c r="E59" i="3"/>
  <c r="H15" i="2"/>
  <c r="I34" i="2"/>
  <c r="I23" i="2" s="1"/>
  <c r="I32" i="2"/>
  <c r="I21" i="2" s="1"/>
  <c r="I31" i="2"/>
  <c r="I30" i="2"/>
  <c r="I29" i="2"/>
  <c r="I28" i="2"/>
  <c r="I15" i="2" s="1"/>
  <c r="I26" i="2"/>
  <c r="I25" i="2"/>
  <c r="I12" i="2" s="1"/>
  <c r="J34" i="2"/>
  <c r="J23" i="2" s="1"/>
  <c r="K23" i="2"/>
  <c r="H34" i="2"/>
  <c r="H23" i="2" s="1"/>
  <c r="H22" i="2"/>
  <c r="J32" i="2"/>
  <c r="J21" i="2" s="1"/>
  <c r="K32" i="2"/>
  <c r="K21" i="2" s="1"/>
  <c r="H32" i="2"/>
  <c r="H21" i="2" s="1"/>
  <c r="H31" i="2"/>
  <c r="H19" i="2" s="1"/>
  <c r="H30" i="2"/>
  <c r="J29" i="2"/>
  <c r="K29" i="2"/>
  <c r="J28" i="2"/>
  <c r="K28" i="2"/>
  <c r="K15" i="2" s="1"/>
  <c r="J26" i="2"/>
  <c r="K26" i="2"/>
  <c r="H26" i="2"/>
  <c r="J25" i="2"/>
  <c r="J12" i="2" s="1"/>
  <c r="K25" i="2"/>
  <c r="H35" i="2"/>
  <c r="I24" i="2" l="1"/>
  <c r="K12" i="2"/>
  <c r="J15" i="2"/>
  <c r="H24" i="2"/>
  <c r="J30" i="2" l="1"/>
  <c r="J31" i="2"/>
  <c r="J19" i="2" s="1"/>
  <c r="J22" i="2"/>
  <c r="J57" i="2"/>
  <c r="J65" i="2"/>
  <c r="J20" i="2"/>
  <c r="J16" i="2"/>
  <c r="J24" i="2" l="1"/>
  <c r="J11" i="2"/>
  <c r="J17" i="2"/>
  <c r="J18" i="2"/>
  <c r="J13" i="2"/>
  <c r="F53" i="3" l="1"/>
  <c r="F51" i="3" s="1"/>
  <c r="E53" i="3"/>
  <c r="E51" i="3" s="1"/>
  <c r="F49" i="3"/>
  <c r="E49" i="3"/>
  <c r="F47" i="3"/>
  <c r="E47" i="3"/>
  <c r="F44" i="3"/>
  <c r="F43" i="3"/>
  <c r="E43" i="3"/>
  <c r="F39" i="3"/>
  <c r="E39" i="3"/>
  <c r="F33" i="3"/>
  <c r="E33" i="3"/>
  <c r="F31" i="3"/>
  <c r="E31" i="3"/>
  <c r="F27" i="3"/>
  <c r="E27" i="3"/>
  <c r="F25" i="3"/>
  <c r="E25" i="3"/>
  <c r="F46" i="3"/>
  <c r="E46" i="3"/>
  <c r="E18" i="3"/>
  <c r="E16" i="3" s="1"/>
  <c r="E45" i="3" l="1"/>
  <c r="E23" i="3"/>
  <c r="F45" i="3"/>
  <c r="F23" i="3"/>
  <c r="E13" i="3" l="1"/>
  <c r="F13" i="3"/>
  <c r="F24" i="3" l="1"/>
  <c r="F16" i="3" s="1"/>
  <c r="F12" i="3" l="1"/>
  <c r="E12" i="3"/>
  <c r="E21" i="3"/>
  <c r="E17" i="3" s="1"/>
  <c r="E14" i="3" s="1"/>
  <c r="I58" i="2"/>
  <c r="I65" i="2"/>
  <c r="I71" i="2"/>
  <c r="I72" i="2"/>
  <c r="I73" i="2"/>
  <c r="I20" i="2" s="1"/>
  <c r="I81" i="2"/>
  <c r="F19" i="3"/>
  <c r="I57" i="2" l="1"/>
  <c r="I13" i="2"/>
  <c r="I69" i="2"/>
  <c r="E11" i="3"/>
  <c r="I18" i="2"/>
  <c r="K30" i="2"/>
  <c r="H72" i="2"/>
  <c r="H18" i="2" s="1"/>
  <c r="K58" i="2"/>
  <c r="K57" i="2" s="1"/>
  <c r="H58" i="2"/>
  <c r="I11" i="2" l="1"/>
  <c r="H57" i="2"/>
  <c r="K18" i="2"/>
  <c r="K71" i="2" l="1"/>
  <c r="K69" i="2" s="1"/>
  <c r="K20" i="2"/>
  <c r="H73" i="2"/>
  <c r="H20" i="2" s="1"/>
  <c r="H71" i="2"/>
  <c r="H17" i="2" s="1"/>
  <c r="H13" i="2"/>
  <c r="H69" i="2" l="1"/>
  <c r="H40" i="2"/>
  <c r="I22" i="2"/>
  <c r="K22" i="2"/>
  <c r="I19" i="2"/>
  <c r="K31" i="2"/>
  <c r="K24" i="2" s="1"/>
  <c r="I17" i="2"/>
  <c r="K17" i="2"/>
  <c r="K65" i="2"/>
  <c r="K81" i="2"/>
  <c r="H16" i="2"/>
  <c r="K11" i="2" l="1"/>
  <c r="K19" i="2"/>
  <c r="H81" i="2"/>
  <c r="I16" i="2"/>
  <c r="K16" i="2"/>
  <c r="K13" i="2"/>
  <c r="H11" i="2" l="1"/>
  <c r="F21" i="3"/>
  <c r="F17" i="3" s="1"/>
  <c r="F14" i="3" s="1"/>
  <c r="F11" i="3" l="1"/>
</calcChain>
</file>

<file path=xl/sharedStrings.xml><?xml version="1.0" encoding="utf-8"?>
<sst xmlns="http://schemas.openxmlformats.org/spreadsheetml/2006/main" count="1853" uniqueCount="775">
  <si>
    <t>№ п/п</t>
  </si>
  <si>
    <t>Наименование показателя (индикатора)</t>
  </si>
  <si>
    <t>Единица измерения</t>
  </si>
  <si>
    <t>Значения показателей (индикаторов) государственной программы, подпрограммы государственной программы</t>
  </si>
  <si>
    <t>Обоснование отклонения значения показателя (индикатора) (при наличии)</t>
  </si>
  <si>
    <t>план</t>
  </si>
  <si>
    <t>процентов</t>
  </si>
  <si>
    <t>Удельный вес расходов областного бюджета, формируемых программным методом, в общем объеме расходов областного бюджета в соответствующем финансовом году</t>
  </si>
  <si>
    <t>баллов</t>
  </si>
  <si>
    <t>Приложение № 1</t>
  </si>
  <si>
    <t>Отчет</t>
  </si>
  <si>
    <t>об использовании бюджетных ассигнований областного бюджета</t>
  </si>
  <si>
    <t>Статус</t>
  </si>
  <si>
    <t>Код бюджетной классификации</t>
  </si>
  <si>
    <t>ГРБС</t>
  </si>
  <si>
    <t>ЦСР</t>
  </si>
  <si>
    <t>Государственная программа</t>
  </si>
  <si>
    <t>Подпрограмма 1</t>
  </si>
  <si>
    <t>Приложение № 2</t>
  </si>
  <si>
    <t xml:space="preserve">Наименование государственной 
программы, подпрограммы,    
основного мероприятия
</t>
  </si>
  <si>
    <t>РзПр</t>
  </si>
  <si>
    <t>1.</t>
  </si>
  <si>
    <t>всего</t>
  </si>
  <si>
    <t>министерство финансов</t>
  </si>
  <si>
    <t>X</t>
  </si>
  <si>
    <t>815</t>
  </si>
  <si>
    <t>Х</t>
  </si>
  <si>
    <t>1401</t>
  </si>
  <si>
    <t>1403</t>
  </si>
  <si>
    <t>Создание организационных условий для составления и исполнения областного бюджета</t>
  </si>
  <si>
    <t xml:space="preserve">Управление государственными финансами и государственным долгом Оренбургской области
</t>
  </si>
  <si>
    <t>Повышение финансовой самостоятельности местных бюджетов</t>
  </si>
  <si>
    <t>Подпрограмма 2</t>
  </si>
  <si>
    <t>0113</t>
  </si>
  <si>
    <t>1402</t>
  </si>
  <si>
    <t>0106</t>
  </si>
  <si>
    <t>коэффи-циент</t>
  </si>
  <si>
    <t>Основное мероприятие 1</t>
  </si>
  <si>
    <t>Организация составления и исполнение областного бюджета</t>
  </si>
  <si>
    <t>Основное мероприятие 2</t>
  </si>
  <si>
    <t>Выравнивание бюджетной обеспеченности городских округов из регионального фонда финансовой поддержки поселений</t>
  </si>
  <si>
    <t>Основное мероприятие 3</t>
  </si>
  <si>
    <t>Выравнивание бюджетной обеспеченности городских округов и муниципальных районов из регионального фонда финансовой поддержки муниципальных районов (городских округов)</t>
  </si>
  <si>
    <t>Основное мероприятие 4</t>
  </si>
  <si>
    <t>Основное мероприятие 5</t>
  </si>
  <si>
    <t>Основное мероприятие 6</t>
  </si>
  <si>
    <t>Обеспечение сбалансированности бюджетов городских округов и муниципальных районов</t>
  </si>
  <si>
    <t>Отношение объема просроченной кредиторской задолженности муниципальных образований Оренбургской области к общему объему расходов бюджетов муниципальных образований Оренбургской области</t>
  </si>
  <si>
    <t>дней</t>
  </si>
  <si>
    <t>Исполнение областного бюджета по расходам</t>
  </si>
  <si>
    <t>Средняя оценка качества финансового менеджмента главных распорядителей средств областного бюджета, имеющих подведомственные учреждения</t>
  </si>
  <si>
    <t>Средняя оценка качества финансового менеджмента главных распорядителей средств областного бюджета, не имеющих подведомственных учреждений</t>
  </si>
  <si>
    <t>Наличие бюджетного прогноза Оренбургской области на долгосрочный период</t>
  </si>
  <si>
    <t>да = 1,
нет = 0</t>
  </si>
  <si>
    <t>Уровень бюджетной обеспеченности поселений, входящих в состав муниципальных районов области, установленный в качестве критерия выравнивания</t>
  </si>
  <si>
    <t>Ответст-венный исполнитель, соис-полнитель, участник</t>
  </si>
  <si>
    <t>Исполнение областного бюджета по налоговым и неналоговым доходам</t>
  </si>
  <si>
    <t>Отношение объема просроченной кредиторской задолженности по обязательствам областного бюджета к общему объему расходов областного бюджета</t>
  </si>
  <si>
    <t>Наличие законодательно закрепленных размеров нормативов отчислений от федеральных и региональных налогов и сборов в местные бюджеты</t>
  </si>
  <si>
    <t>Уровень бюджетной обеспеченности городских округов и муниципальных районов области, установленный в качестве критерия выравнивания</t>
  </si>
  <si>
    <t>Степень финансового обеспечения выполнения городскими округами и муниципальными районами области государственных полномочий в рамках предоставляемой единой субвенции на выполнение отдельных государственных полномочий</t>
  </si>
  <si>
    <t>Степень перечисления в местные бюджеты дотаций, связанных с особым режимом безопасного функционирования закрытых административно-территориальных образований</t>
  </si>
  <si>
    <t>Основное мероприятие 9</t>
  </si>
  <si>
    <t>Основное мероприятие 11</t>
  </si>
  <si>
    <t>Финансовое обеспечение осуществления отдельных государственных полномочий</t>
  </si>
  <si>
    <t>Компенсация дополнительных расходов и (или) потерь бюджетов закрытых административно-территориальных образований области, связанных с особым режимом безопасного функционирования</t>
  </si>
  <si>
    <t>2210110020</t>
  </si>
  <si>
    <t>2220380030</t>
  </si>
  <si>
    <t>2220580050</t>
  </si>
  <si>
    <t>2220680060</t>
  </si>
  <si>
    <t>2220980950</t>
  </si>
  <si>
    <t>2221150100</t>
  </si>
  <si>
    <t>кассовое
исполнение</t>
  </si>
  <si>
    <t xml:space="preserve">утверждено сводной
бюджетной
росписью
на 1 января отчетного года
</t>
  </si>
  <si>
    <t xml:space="preserve">утверждено сводной
бюджетной
росписью
на отчетную дату
</t>
  </si>
  <si>
    <t>утверждено в государственной программе на отчетную дату</t>
  </si>
  <si>
    <t>Приложение № 4</t>
  </si>
  <si>
    <t>Наименование</t>
  </si>
  <si>
    <t>План</t>
  </si>
  <si>
    <t>Факт</t>
  </si>
  <si>
    <t>Дата наступления контрольного события</t>
  </si>
  <si>
    <t>Информация о выполнении контрольного события</t>
  </si>
  <si>
    <t>2.</t>
  </si>
  <si>
    <t>коэффициент</t>
  </si>
  <si>
    <t>рублей на 1 человека</t>
  </si>
  <si>
    <t>Доля городских округов и муниципальных районов области, дефицит бюджета которых не превышает уровень, установленный бюджетным законодательством</t>
  </si>
  <si>
    <t>2017 год</t>
  </si>
  <si>
    <t>Государственная программа «Управление государственными финансами и государственным долгом Оренбургской области»</t>
  </si>
  <si>
    <t>Подпрограмма 1 «Создание организационных условий для составления и исполнения областного бюджета»</t>
  </si>
  <si>
    <t>Подпрограмма 2 «Повышение финансовой самостоятельности местных бюджетов»</t>
  </si>
  <si>
    <t>Основное мероприятие 1 «Организация составления и исполнение областного бюджета»</t>
  </si>
  <si>
    <t>Показатель (индикатор) «Количество дней нарушения сроков представления проекта закона Оренбургской области «Об областном бюджете на очередной финансовый год (на очередной финансовый год и на плановый период)» в Законодательное Собрание Оренбургской области»</t>
  </si>
  <si>
    <t>Показатель (индикатор) «Исполнение областного бюджета по налоговым и неналоговым доходам»</t>
  </si>
  <si>
    <t>Показатель (индикатор) «Исполнение областного бюджета по расходам»</t>
  </si>
  <si>
    <t>Основное мероприятие 2 «Осуществление методологического руководства в области финансово-бюджетного планирования»</t>
  </si>
  <si>
    <t>Показатель (индикатор) «Средняя оценка качества финансового менеджмента главных распорядителей средств областного бюджета, имеющих подведомственные учреждения»</t>
  </si>
  <si>
    <t>Показатель (индикатор) «Средняя оценка качества финансового менеджмента главных распорядителей средств областного бюджета, не имеющих подведомственных учреждений»</t>
  </si>
  <si>
    <t>Основное мероприятие 3 «Внедрение долгосрочного бюджетного планирования»</t>
  </si>
  <si>
    <t>Показатель (индикатор) «Наличие бюджетного прогноза Оренбургской области на долгосрочный период»</t>
  </si>
  <si>
    <t>Основное мероприятие 4 «Стабилизация финансовой ситуации и финансовое обеспечение непредвиденных расходов в Оренбургской области»</t>
  </si>
  <si>
    <t>Показатель (индикатор) «Отношение объема просроченной кредиторской задолженности по обязательствам областного бюджета к общему объему расходов областного бюджета»</t>
  </si>
  <si>
    <t>Показатель (индикатор) «Наличие законодательно закрепленных размеров нормативов отчислений от федеральных и региональных налогов и сборов в местные бюджеты»</t>
  </si>
  <si>
    <t>Основное мероприятие 2 «Выравнивание бюджетной обеспеченности городских округов из регионального фонда финансовой поддержки поселений»</t>
  </si>
  <si>
    <t>Основное мероприятие 3 «Выравнивание бюджетной обеспеченности городских округов и муниципальных районов из регионального фонда финансовой поддержки муниципальных районов (городских округов)»</t>
  </si>
  <si>
    <t>Основное мероприятие 6 «Обеспечение сбалансированности бюджетов городских округов и муниципальных районов»</t>
  </si>
  <si>
    <t>Основное мероприятие 9 «Финансовое обеспечение осуществления отдельных государственных полномочий»</t>
  </si>
  <si>
    <t>Показатель (индикатор) «Степень финансового обеспечения выполнения городскими округами и муниципальными районами области государственных полномочий в рамках предоставляемой единой субвенции на выполнение отдельных государственных полномочий»</t>
  </si>
  <si>
    <t>Основное мероприятие 11 «Компенсация дополнительных расходов и (или) потерь бюджетов закрытых административно-территориальных образований области, связанных с особым режимом безопасного функционирования»</t>
  </si>
  <si>
    <t>Показатель (индикатор) «Степень перечисления в местные бюджеты дотаций, связанных с особым режимом безопасного функционирования закрытых административно-территориальных образований»</t>
  </si>
  <si>
    <t xml:space="preserve">Контрольное событие 1 «Осуществление проверки реестров расходных обязательств главных распорядителей средств областного бюджета, подлежащих исполнению за счет бюджетных ассигнований областного бюджета» </t>
  </si>
  <si>
    <t>Контрольное событие «Уточнение бюджетного прогноза Оренбургской области на долгосрочный период»</t>
  </si>
  <si>
    <t>в сроки, установленные порядком составления и ведения бюджетной росписи главного распорядителя средств областного бюджета</t>
  </si>
  <si>
    <t>Контрольное событие «Расчет критерия выравнивания бюджетной обеспеченности городских округов и муниципальных районов области»</t>
  </si>
  <si>
    <t>Контрольное событие «Расчет критерия выравнивания бюджетной обеспеченности поселений, входящих в состав муниципальных районов области»</t>
  </si>
  <si>
    <t>Показатель (индикатор) «Доля городских округов и муниципальных районов области, дефицит бюджета которых не превышает уровень, установленный бюджетным законодательством»</t>
  </si>
  <si>
    <t>Контрольное событие «Публикация на официальном сайте министерства финансов Оренбургской области результатов мониторинга соблюдения муниципальными образованиями Оренбургской области требований бюджетного законодательства»</t>
  </si>
  <si>
    <t>2210172280</t>
  </si>
  <si>
    <t>2210172270</t>
  </si>
  <si>
    <t>Стабилизация финансовой ситуации и финансовое обеспечение непредвиденных расходов в Оренбургской области</t>
  </si>
  <si>
    <t>0111</t>
  </si>
  <si>
    <t>2210400010</t>
  </si>
  <si>
    <t>2210490010</t>
  </si>
  <si>
    <t>2210493510</t>
  </si>
  <si>
    <t>Количество дней нарушения сроков представления проекта закона Оренбургской области «Об областном бюджете на очередной финансовый год (на очередной финансовый год и на плановый период)» в Законодательное Собрание Оренбургской области</t>
  </si>
  <si>
    <t>Среднедушевые доходы бюджетов городских округов и муниципальных районов области</t>
  </si>
  <si>
    <t>Среднедушевые доходы бюджетов поселений, входящих в состав муниципальных районов области</t>
  </si>
  <si>
    <t>829</t>
  </si>
  <si>
    <t>0801</t>
  </si>
  <si>
    <t>834</t>
  </si>
  <si>
    <t>1103</t>
  </si>
  <si>
    <t>835</t>
  </si>
  <si>
    <t>1003</t>
  </si>
  <si>
    <t>891</t>
  </si>
  <si>
    <t>Обеспечение выполнения полномочий Оренбургской области по предоставлению дотаций бюджетам поселений на выравнивание бюджетной обеспеченности за счет средств областного бюджета</t>
  </si>
  <si>
    <t xml:space="preserve">Контрольное событие 2 «Формирование сводного реестра расходных обязательств Оренбургской области подлежащих исполнению за счет бюджетных ассигнований областного бюджета» </t>
  </si>
  <si>
    <t>Основное мероприятие 5 «Обеспечение выполнения полномочий Оренбургской области по предоставлению дотаций бюджетам поселений на выравнивание бюджетной обеспеченности за счет средств областного бюджета»</t>
  </si>
  <si>
    <t xml:space="preserve">Количество работников министерства финансов Оренбургской области, принимающих участие в мероприятиях по повышению финансовой грамотности населения области        </t>
  </si>
  <si>
    <t>человек</t>
  </si>
  <si>
    <t>Наличие в проекте закона Оренбургской области "Об областном бюджете на очередной финансовый год (на очередной финансовый год и на плановый период)" программы государственных внутренних заимствований и программы государственных гарантий</t>
  </si>
  <si>
    <t>Отношение годовой суммы платежей на погашение и обслуживание государственного долга Оренбургской области к доходам областного бюджета</t>
  </si>
  <si>
    <t>Доля расходов на обслуживание государственного долга Оренбургской области в общем объеме расходов областного бюджета, за исключением объема расходов, которые осуществляются за счет субвенций, предоставляемых из бюджетов бюджетной системы Российской Федерации</t>
  </si>
  <si>
    <t>Соответствие объема государственного долга Оренбургской области и расходов на его обслуживание ограничениям, установленным бюджетным законодательством</t>
  </si>
  <si>
    <t>Количество пресс-релизов о кредитном рейтинге Оренбургской области в год</t>
  </si>
  <si>
    <t>единиц</t>
  </si>
  <si>
    <t>Количество заключенных с профессиональными участниками финансового рынка контрактов в целях осуществления заимствований Оренбургской области</t>
  </si>
  <si>
    <t>Отношение количества заключений по результатам рассмотрения обращений органов местного самоуправления городских округов и муниципальных районов области о предоставлении бюджетных кредитов к количеству обращений органов местного самоуправления городских округов и муниципальных районов области о предоставлении бюджетных кредитов</t>
  </si>
  <si>
    <t>Количество проведенных мероприятий, направленных на повышение финансовой грамотности населения области</t>
  </si>
  <si>
    <t>Количество изданных, опубликованных информационных материалов, направленных на повышение финансовой грамотности населения области</t>
  </si>
  <si>
    <t>Количество мероприятий, проводимых в рамках мониторинга и оценки уровня финансовой грамотности населения области и защиты прав потребителей финансовых услуг на территории Оренбургской области</t>
  </si>
  <si>
    <t>Подпрограмма 6 «Повышение финансовой грамотности населения Оренбургской области»</t>
  </si>
  <si>
    <t>Индекс эффективности бюджетных расходов</t>
  </si>
  <si>
    <t>Соотношение количества установленных фактов финансовых нарушений и общего количества решений, принятых по фактам финансовых нарушений</t>
  </si>
  <si>
    <t>Подпрограмма 3 «Управление государственным долгом и государственными финансовыми активами Оренбургской области»</t>
  </si>
  <si>
    <t>Подпрограмма 5 «Организация и осуществление внутреннего государственного финансового контроля в финансово-бюджетной сфере»</t>
  </si>
  <si>
    <t>Соотношение количества главных администраторов средств областного бюджета, у которых проанализировано состояние внутреннего финансового контроля и внутреннего финансового аудита, к общему числу главных администраторов средств областного бюджета, у которых проведение такого анализа было запланировано провести в соответствующем году</t>
  </si>
  <si>
    <t>Соотношение объема проверенных средств областного бюджета и общей суммы расходов областного бюджета</t>
  </si>
  <si>
    <t>Соотношение количества проверенных учреждений или организаций от общего числа запланированных контрольных мероприятий в соответствующем году</t>
  </si>
  <si>
    <t>Подпрограмма 4 «Повышение эффективности бюджетных расходов Оренбургской области на 2015 - 2020 годы»</t>
  </si>
  <si>
    <t>I</t>
  </si>
  <si>
    <t>Оценка обеспечения сбалансированности и устойчивости областного и местного бюджетов</t>
  </si>
  <si>
    <t>Оценка внедрения программно-целевых принципов организации деятельности органов государственной власти Оренбургской области при формировании программного бюджета</t>
  </si>
  <si>
    <t>Оценка повышения эффективности распределения бюджетных средств</t>
  </si>
  <si>
    <t>Оценка оптимизации функций государственного и муниципального управления, повышения эффективности их обеспечения</t>
  </si>
  <si>
    <t>Оценка развития информационной системы управления государственными (муниципальными) финансами</t>
  </si>
  <si>
    <t>Оценка повышения эффективности бюджетных расходов на местном уровне</t>
  </si>
  <si>
    <t>Рейтинг Оренбургской области по качеству управления государственными финансами Оренбургской области</t>
  </si>
  <si>
    <t>Средняя оценка качества управления муниципальными финансами городскими округами и муниципальными районами области</t>
  </si>
  <si>
    <t>Индекс открытости бюджетных процедур</t>
  </si>
  <si>
    <t>уровень</t>
  </si>
  <si>
    <t>Подпрограмма 3</t>
  </si>
  <si>
    <t>22 3 02 60010</t>
  </si>
  <si>
    <t>22 3 05 60020</t>
  </si>
  <si>
    <t>Подпрограмма 4</t>
  </si>
  <si>
    <t>22 4 03 92581</t>
  </si>
  <si>
    <t>Основное мероприятие 10</t>
  </si>
  <si>
    <t>22 4 10 80990</t>
  </si>
  <si>
    <t>Подпрограмма 5</t>
  </si>
  <si>
    <t>22 5 02 10020</t>
  </si>
  <si>
    <t>Управление государственным долгом и государственными финансовыми активами Оренбургской области</t>
  </si>
  <si>
    <t>Обслуживание государственного долга Оренбургской области</t>
  </si>
  <si>
    <t>Планирование расходов, связанных с осуществлением заимствований Оренбургской области</t>
  </si>
  <si>
    <t>Повышение эффективности бюджетных расходов Оренбургской области на 2015 - 2020 годы</t>
  </si>
  <si>
    <t>Повышение эффективности распределения бюджетных средств</t>
  </si>
  <si>
    <t>Обеспечение реализации проектов развития сельских поселений муниципальных районов Оренбургской области, основанных на местных инициативах</t>
  </si>
  <si>
    <t>Организация и осуществление внутреннего государственного финансового контроля в финансово-бюджетной сфере</t>
  </si>
  <si>
    <t>Показатель (индикатор) «Наличие в проекте закона Оренбургской области «Об областном бюджете на очередной финансовый год (на очередной финансовый год и на плановый период)» программы государственных внутренних заимствований и программы государственных гарантий»</t>
  </si>
  <si>
    <t>Основное мероприятие 2 «Обслуживание государственного долга Оренбургской области»</t>
  </si>
  <si>
    <t>Показатель (индикатор) «Отношение годовой суммы платежей на погашение и обслуживание государственного долга Оренбургской области к доходам областного бюджета»</t>
  </si>
  <si>
    <t>Показатель «Доля расходов на обслуживание государственного долга Оренбургской области в общем объеме расходов областного бюджета, за исключением объема расходов, которые осуществляются за счет субвенций, предоставляемых из бюджетов бюджетной системы Российской Федерации»</t>
  </si>
  <si>
    <t>Основное мероприятие 3 «Мониторинг состояния объема государственного долга Оренбургской области и расходов на его обслуживание на предмет соответствия ограничениям, установленным бюджетным законодательством»</t>
  </si>
  <si>
    <t>Показатель (индикатор) «Соответствие объема государственного долга Оренбургской области и расходов на его обслуживание ограничениям, установленным бюджетным законодательством»</t>
  </si>
  <si>
    <t>ежемесячно, не позднее 20 числа месяца, следующего за отчетным</t>
  </si>
  <si>
    <t>Основное мероприятие 4 «Взаимодействие с рейтинговыми агентствами»</t>
  </si>
  <si>
    <t>Показатель (индикатор) «Количество пресс-релизов о кредитном рейтинге Оренбургской области в год»</t>
  </si>
  <si>
    <t>Основное мероприятие 5 «Планирование расходов, связанных с осуществлением заимствований Оренбургской области»</t>
  </si>
  <si>
    <t>Показатель (индикатор) «Количество заключенных с профессиональными участниками финансового рынка контрактов в целях осуществления заимствований Оренбургской области»</t>
  </si>
  <si>
    <t>дата размещения сведений о заключенных контрактах в единой информационной системе в сфере закупок</t>
  </si>
  <si>
    <t>Основное мероприятие 7 «Ведение государственной долговой книги Оренбургской области»</t>
  </si>
  <si>
    <t>Основное мероприятие 8 «Рассмотрение обращений органов местного самоуправления городских округов и муниципальных районов области о предоставлении бюджетных кредитов из областного бюджета»</t>
  </si>
  <si>
    <t>Показатель (индикатор) «Отношение количества заключений по результатам рассмотрения обращений органов местного самоуправления городских округов и муниципальных районов области о предоставлении бюджетных кредитов к количеству обращений органов местного самоуправления городских округов и муниципальных районов области о предоставлении бюджетных кредитов»</t>
  </si>
  <si>
    <t>Основное мероприятие 9 «Мониторинг состояния муниципального долга»</t>
  </si>
  <si>
    <t>6.</t>
  </si>
  <si>
    <t>Основное мероприятие 1 «Проведение консультационных и обучающих мероприятий, направленных на повышение финансовой грамотности населения области»</t>
  </si>
  <si>
    <t>Показатель (индикатор) «Количество проведенных мероприятий, направленных на повышение финансовой грамотности населения области»</t>
  </si>
  <si>
    <t>Основное мероприятие 2 «Информирование населения области по вопросам финансовой грамотности»</t>
  </si>
  <si>
    <t>Показатель (индикатор) «Количество изданных, опубликованных информационных материалов, направленных на повышение финансовой грамотности населения области»</t>
  </si>
  <si>
    <t>Основное мероприятие 3 «Анализ уровня финансовой грамотности населения»</t>
  </si>
  <si>
    <t>Показатель (индикатор) «Количество мероприятий, проводимых в рамках мониторинга и оценки уровня финансовой грамотности населения области и защиты прав потребителей финансовых услуг на территории Оренбургской области»</t>
  </si>
  <si>
    <t>министерство внутреннего государственного финансового контроля</t>
  </si>
  <si>
    <t>851</t>
  </si>
  <si>
    <t>по мере необходимости уточнения областного бюджета</t>
  </si>
  <si>
    <t>по мере необходимости</t>
  </si>
  <si>
    <t>2210400020</t>
  </si>
  <si>
    <t>Показатель (индикатор) «Соотношение количества главных администраторов средств областного бюджета, у которых проанализировано состояние внутреннего финансового контроля и внутреннего финансового аудита, к общему числу главных администраторов средств областного бюджета, у которых проведение такого анализа было запланировано провести в соответствующем году»</t>
  </si>
  <si>
    <t>Основное мероприятие 2 «Организация и осуществление внутреннего государственного финансового контроля в финансово-бюджетной сфере за соблюдением бюджетного законодательства, иных нормативных правовых актов, регулирующих бюджетные правоотношения, и в сфере закупок для обеспечения нужд Оренбургской области»</t>
  </si>
  <si>
    <t>5.</t>
  </si>
  <si>
    <t>4.</t>
  </si>
  <si>
    <t>Подпрограмма 4 «Повышение эффективности бюджетных расходов Оренбургской области на 2015–2020 годы»</t>
  </si>
  <si>
    <t>Показатель (индикатор) «Оценка обеспечения сбалансированности и устойчивости областного и местного бюджетов»</t>
  </si>
  <si>
    <t>Основное мероприятие 2 «Внедрение программно-целевых принципов организации деятельности органов исполнительной власти Оренбургской области при формировании программного бюджета»</t>
  </si>
  <si>
    <t>Основное мероприятие 3 «Повышение эффективности распределения бюджетных средств»</t>
  </si>
  <si>
    <t>Показатель (индикатор) «Оценка повышения эффективности распределения бюджетных средств»</t>
  </si>
  <si>
    <t>Основное мероприятие 4 «Оптимизация функций государственного и муниципального управления, повышение эффективности их обеспечения»</t>
  </si>
  <si>
    <t>Показатель (индикатор) «Оценка оптимизации функций государственного и муниципального управления, повышения эффективности их обеспечения»</t>
  </si>
  <si>
    <t>Основное мероприятие 5 «Развитие информационной системы управления государственными (муниципальными) финансами»</t>
  </si>
  <si>
    <t>Показатель (индикатор) «Оценка развития информационной системы управления государственными (муниципальными) финансами»</t>
  </si>
  <si>
    <t>Основное мероприятие 6 «Повышение эффективности бюджетных расходов муниципальных образований Оренбургской области»</t>
  </si>
  <si>
    <t>Показатель (индикатор) «Оценка повышения эффективности бюджетных расходов на местном уровне»</t>
  </si>
  <si>
    <t>Основное мероприятие 7 «Оценка качества управления государственными финансами Оренбургской области»</t>
  </si>
  <si>
    <t>Показатель (индикатор) «Рейтинг Оренбургской области по качеству управления государственными финансами Оренбургской области»</t>
  </si>
  <si>
    <t>Основное мероприятие 8 «Оценка качества управления муниципальными финансами муниципальными образованиями Оренбургской области»</t>
  </si>
  <si>
    <t>Показатель (индикатор) «Средняя оценка качества управления муниципальными финансами городскими округами и муниципальными районами области»</t>
  </si>
  <si>
    <t>Показатель (индикатор) «Индекс открытости бюджетных процедур»</t>
  </si>
  <si>
    <t>Основное мероприятие 10 «Обеспечение реализации проектов развития сельских поселений муниципальных районов Оренбургской области, основанных на местных инициативах»</t>
  </si>
  <si>
    <t>федеральный бюджет</t>
  </si>
  <si>
    <t>всего, в том числе:</t>
  </si>
  <si>
    <t>Кассовый расход на отчетную дату</t>
  </si>
  <si>
    <t>Источник финансирования</t>
  </si>
  <si>
    <t>Приложение № 3</t>
  </si>
  <si>
    <t>1. </t>
  </si>
  <si>
    <t>«Управление государственными финансами и государственным долгом Оренбургской области»</t>
  </si>
  <si>
    <t>2. </t>
  </si>
  <si>
    <t>«Создание организационных условий для составления и исполнения областного бюджета»</t>
  </si>
  <si>
    <t>3. </t>
  </si>
  <si>
    <t>«Организация составления и исполнение областного бюджета»</t>
  </si>
  <si>
    <t>4. </t>
  </si>
  <si>
    <t>«Стабилизация финансовой ситуации и финансовое обеспечение непредвиденных расходов в Оренбургской области»</t>
  </si>
  <si>
    <r>
      <t>5.</t>
    </r>
    <r>
      <rPr>
        <sz val="10"/>
        <color theme="1"/>
        <rFont val="Arial"/>
        <family val="2"/>
        <charset val="204"/>
      </rPr>
      <t> </t>
    </r>
  </si>
  <si>
    <t>«Повышение финансовой самостоятельности местных бюджетов»</t>
  </si>
  <si>
    <t>6. </t>
  </si>
  <si>
    <t>«Выравнивание бюджетной обеспеченности городских округов из регионального фонда финансовой поддержки поселений»</t>
  </si>
  <si>
    <t>7. </t>
  </si>
  <si>
    <t>«Выравнивание бюджетной обеспеченности городских округов и муниципальных районов из регионального фонда финансовой поддержки муниципальных районов (городских округов)»</t>
  </si>
  <si>
    <t>8. </t>
  </si>
  <si>
    <t>«Обеспечение организации выполнения полномочий Оренбургской области по расчету и предоставлению дотаций бюджетам поселений на выравнивание бюджетной обеспеченности за счет средств областного бюджета»</t>
  </si>
  <si>
    <t>9. </t>
  </si>
  <si>
    <t>«Обеспечение выполнения полномочий Оренбургской области по предоставлению дотаций бюджетам поселений на выравнивание бюджетной обеспеченности за счет средств областного бюджета»</t>
  </si>
  <si>
    <t>10. </t>
  </si>
  <si>
    <t>11. </t>
  </si>
  <si>
    <t>Основное мероприятие 7</t>
  </si>
  <si>
    <t>«Компенсация затрат города Оренбурга в связи с осуществлением им функций административного центра Оренбургской области»</t>
  </si>
  <si>
    <t>12. </t>
  </si>
  <si>
    <t>Основное мероприятие 8</t>
  </si>
  <si>
    <t>«Финансовое обеспечение социально значимых мероприятий»</t>
  </si>
  <si>
    <t>«Финансовое обеспечение осуществления отдельных государственных полномочий»</t>
  </si>
  <si>
    <t>14. </t>
  </si>
  <si>
    <t>«Осуществление первичного воинского учета на территориях, где отсутствуют военные комиссариаты»</t>
  </si>
  <si>
    <t>«Компенсация дополнительных расходов и (или) потерь бюджетов закрытых административно-территориаль-ных образований области, связанных с особым режимом безопасного функционирования»</t>
  </si>
  <si>
    <t>16. </t>
  </si>
  <si>
    <t>«Управление государственным долгом и государственными финансовыми активами Оренбургской области»</t>
  </si>
  <si>
    <t>17. </t>
  </si>
  <si>
    <t>«Обслуживание государственного долга Оренбургской области»</t>
  </si>
  <si>
    <t>18. </t>
  </si>
  <si>
    <t>«Планирование расходов, связанных с осуществлением заимствований Оренбургской области»</t>
  </si>
  <si>
    <t>19. </t>
  </si>
  <si>
    <t>«Повышение эффективности бюджетных расходов на 2015–2020 годы»</t>
  </si>
  <si>
    <t>«Повышение эффективности распределения бюджетных средств»</t>
  </si>
  <si>
    <t>21. </t>
  </si>
  <si>
    <t>22. </t>
  </si>
  <si>
    <t>«Обеспечение реализации проектов развития общественной инфраструктуры, основанных на местных инициативах»</t>
  </si>
  <si>
    <t>«Организация и осуществление внутреннего государственного финансового контроля в финансово-бюджетной сфере»</t>
  </si>
  <si>
    <t>«Организация и осуществление внутреннего государственного финансового контроля в финансово-бюджетной сфере за соблюдением бюджетного законодательства, иных нормативных правовых актов, регулирующих бюджетные правоотношения, и в сфере закупок для обеспечения нужд Оренбургской области»</t>
  </si>
  <si>
    <t>26. </t>
  </si>
  <si>
    <t>министерство культуры и внешних связей</t>
  </si>
  <si>
    <t>министерство физической культуры, спорта и туризма</t>
  </si>
  <si>
    <t>министерство социального развития</t>
  </si>
  <si>
    <t>министерство здравоохранения</t>
  </si>
  <si>
    <t>министерство строительства, жилищнокоммунального и дорожного хозяйства</t>
  </si>
  <si>
    <t xml:space="preserve">Отношение объема государственного долга Оренбургской области по состоянию на 1 января года, следующего за отчетным годом, к общему годовому объему доходов областного бюджета в отчетном финансовом году (без учета объемов безвозмездных поступлений)        </t>
  </si>
  <si>
    <t>Количество публикаций о размере государственного долга Оренбургской области, размещенных на сайте министерства финансов Оренбургской области в информационно-телекоммуникационной сети «Интернет»</t>
  </si>
  <si>
    <t>Количество публикаций о размере муниципального долга, размещенных на сайте министерства финансов Оренбургской области в информационно-телекоммуникационной сети «Интернет»</t>
  </si>
  <si>
    <t>Характеристика 
показателя (индикатора)</t>
  </si>
  <si>
    <t>государственная программа</t>
  </si>
  <si>
    <t>основное мероприятие</t>
  </si>
  <si>
    <t xml:space="preserve">государственный 
внебюджетный фонд
</t>
  </si>
  <si>
    <t>3.</t>
  </si>
  <si>
    <t>7.</t>
  </si>
  <si>
    <t>8.</t>
  </si>
  <si>
    <t>9.</t>
  </si>
  <si>
    <t>10.</t>
  </si>
  <si>
    <t>Приложение № 5</t>
  </si>
  <si>
    <t>Организация и осуществление внутреннего государственного финансового контроля в финансово-бюджетной сфере за соблюдением бюджетного законодательства, иных нормативных правовых актов, регулирующих бюджетные правоотношения, и в сфере закупок для обеспечения нужд Оренбургской области</t>
  </si>
  <si>
    <t>11.</t>
  </si>
  <si>
    <t>12.</t>
  </si>
  <si>
    <t>13.</t>
  </si>
  <si>
    <t>14.</t>
  </si>
  <si>
    <t>15.</t>
  </si>
  <si>
    <t>16.</t>
  </si>
  <si>
    <t>17.</t>
  </si>
  <si>
    <t>18.</t>
  </si>
  <si>
    <t>19.</t>
  </si>
  <si>
    <t>«Обеспечение сбалансированности бюджетов городских округов и муниципальных районов»</t>
  </si>
  <si>
    <t>Наменование муниципального образования</t>
  </si>
  <si>
    <t xml:space="preserve">Реквизиты Соглашения о предоставлении субсидии (№ и дата)
наименование федерального органа исполнительной власти и органа исполнительной власти Оренбургской области
</t>
  </si>
  <si>
    <t>Предусмотрено Соглашением</t>
  </si>
  <si>
    <t>Фактически</t>
  </si>
  <si>
    <t>Показатель результативности</t>
  </si>
  <si>
    <t>доля софинансирования за счет средств (%)</t>
  </si>
  <si>
    <t xml:space="preserve">Фактическое достижение значения на отчетную дату </t>
  </si>
  <si>
    <t xml:space="preserve">Причины недостижения </t>
  </si>
  <si>
    <t>в том числе за счет:</t>
  </si>
  <si>
    <t>перечисленный в местный бюджет</t>
  </si>
  <si>
    <t>кассовые расходы</t>
  </si>
  <si>
    <t>наименование показателя</t>
  </si>
  <si>
    <t xml:space="preserve">единица измерения                                   </t>
  </si>
  <si>
    <t xml:space="preserve">значение     </t>
  </si>
  <si>
    <t>областного бюджета</t>
  </si>
  <si>
    <t>бюджет поселения</t>
  </si>
  <si>
    <t>средства населения</t>
  </si>
  <si>
    <t>средства спонсоров</t>
  </si>
  <si>
    <t>Министерство культуры и внешних связей Оренбургской области</t>
  </si>
  <si>
    <t>Тюльганский район</t>
  </si>
  <si>
    <t>Всего:</t>
  </si>
  <si>
    <t>Бузулукский район</t>
  </si>
  <si>
    <t>Беляевский район</t>
  </si>
  <si>
    <t>Северный район</t>
  </si>
  <si>
    <t>Министерство строительства, жилищно-коммунального и дорожного хозяйства Оренбургской области</t>
  </si>
  <si>
    <t>Бугурусланский район</t>
  </si>
  <si>
    <t>Оренбургский район</t>
  </si>
  <si>
    <t>Шарлыкский район</t>
  </si>
  <si>
    <t>на реализацию государственной программы «Управление государственными финансами и государственным долгом Оренбургской области»</t>
  </si>
  <si>
    <t>2018 год</t>
  </si>
  <si>
    <t>комитет по делам архивов</t>
  </si>
  <si>
    <t>министерство строительства, жилищно-коммунального и дорожного хозяйства</t>
  </si>
  <si>
    <t>министерство образования</t>
  </si>
  <si>
    <t>2210493940</t>
  </si>
  <si>
    <t>2210193940</t>
  </si>
  <si>
    <t>811</t>
  </si>
  <si>
    <t>аппарат Губернатора и Правительства области</t>
  </si>
  <si>
    <t>818</t>
  </si>
  <si>
    <t>0412</t>
  </si>
  <si>
    <t>871</t>
  </si>
  <si>
    <t>0704</t>
  </si>
  <si>
    <t>0909</t>
  </si>
  <si>
    <t>892</t>
  </si>
  <si>
    <t>0707</t>
  </si>
  <si>
    <t>департамент молодежной политики</t>
  </si>
  <si>
    <t>2250293940</t>
  </si>
  <si>
    <t xml:space="preserve">Государственная программа «Управление государственными финансами и государственным долгом Оренбургской области» </t>
  </si>
  <si>
    <t>5. </t>
  </si>
  <si>
    <t>Контрольное событие «Представление проекта закона Оренбургской области «Об областном бюджете на 2019 год и на плановый период 2020 и 2021 годов» в Законодательное Собрание Оренбургской области»</t>
  </si>
  <si>
    <t>Контрольное событие 1 «Участие в работе межведомственной комиссии по вопросам уплаты налогов и сокращения убыточности организаций»</t>
  </si>
  <si>
    <t xml:space="preserve">Контрольное событие 2 «Представление предложений по внесению изменений в областной бюджет на 2018 год и на плановый период 2019 и 2020 годов в управление бюджетной политики и межбюджетных отношений министерства финансов Оренбургской области» </t>
  </si>
  <si>
    <t>Контрольное событие 3 «Подготовка проекта закона Оренбургской области об установлении (изменении) налоговых ставок по региональным налогам»</t>
  </si>
  <si>
    <t>Контрольное событие 4 «Подготовка проекта закона Оренбургской области об отмене (пересмотре) налоговых льгот по региональным налогам, не влияющих на стимулирование инвестиционной и предпринимательской активности, а также не имеющих социального эффекта»</t>
  </si>
  <si>
    <t>13. </t>
  </si>
  <si>
    <t>15. </t>
  </si>
  <si>
    <t>Контрольное событие «Размещение в информационно-телеком-муникационной сети «Интернет» результатов мониторинга качества финансового менеджмента главных распорядителей средств областного бюджета»</t>
  </si>
  <si>
    <t>20. </t>
  </si>
  <si>
    <t>23. </t>
  </si>
  <si>
    <t>24. </t>
  </si>
  <si>
    <t>25. </t>
  </si>
  <si>
    <t>Контрольное событие 1 «Проведение мониторинга просроченной кредиторской задолженности»</t>
  </si>
  <si>
    <t>Контрольное событие 2 «Представление в Счетную палату Оренбургской области отчетов о расходовании средств резервного фонда Правительства Оренбургской области в составе годовой (квартальной) отчетности»</t>
  </si>
  <si>
    <t>27. </t>
  </si>
  <si>
    <t>28. </t>
  </si>
  <si>
    <t>Основное мероприятие «Расчет нормативов отчислений от федеральных и региональных налогов в местные бюджеты и внесение предложений по их законодательному закреплению»</t>
  </si>
  <si>
    <t>29. </t>
  </si>
  <si>
    <t>30. </t>
  </si>
  <si>
    <t>Контрольное событие «Внесение изменений в Закон Оренбургской области от 30 ноября 2005 года № 2738/499‑III-ОЗ «О межбюджетных отношениях в Оренбургской области»</t>
  </si>
  <si>
    <t>31. </t>
  </si>
  <si>
    <t>32. </t>
  </si>
  <si>
    <t>Показатель (индикатор) «Уровень бюджетной обеспеченности поселений, являющихся городскими округами, установленный в качестве критерия выравнивания»</t>
  </si>
  <si>
    <t>35. </t>
  </si>
  <si>
    <t>36. </t>
  </si>
  <si>
    <t>Показатель (индикатор) «Уровень бюджетной обеспеченности городских округов и муниципальных районов области, установленный в качестве критерия выравнивания»</t>
  </si>
  <si>
    <t>37. </t>
  </si>
  <si>
    <t>38. </t>
  </si>
  <si>
    <t>Показатель (индикатор) «Среднедушевые доходы бюджетов городских округов и муниципальных районов области»</t>
  </si>
  <si>
    <t>39. </t>
  </si>
  <si>
    <t>40. </t>
  </si>
  <si>
    <t>Показатель (индикатор) «Уровень бюджетной обеспеченности поселений, входящих в состав муниципальных районов области, установленный в качестве критерия выравнивания»</t>
  </si>
  <si>
    <t>41. </t>
  </si>
  <si>
    <t>42. </t>
  </si>
  <si>
    <t>Показатель (индикатор) «Среднедушевые доходы бюджетов поселений, входящих в состав муниципальных районов области»</t>
  </si>
  <si>
    <t>43. </t>
  </si>
  <si>
    <t>44. </t>
  </si>
  <si>
    <t>45. </t>
  </si>
  <si>
    <t>46. </t>
  </si>
  <si>
    <t>47. </t>
  </si>
  <si>
    <t>48. </t>
  </si>
  <si>
    <t>Контрольное событие «Доведение до муниципальных образований уведомлений о предоставлении единой субвенции на выполнение отдельных государственных полномочий»</t>
  </si>
  <si>
    <t>49. </t>
  </si>
  <si>
    <t>50. </t>
  </si>
  <si>
    <t>51. </t>
  </si>
  <si>
    <t>52. </t>
  </si>
  <si>
    <t>Основное мероприятие 1 «Разработка программы государственных заимствований и программы предоставления государственных гарантий на очередной год и плановый период»</t>
  </si>
  <si>
    <t>53. </t>
  </si>
  <si>
    <t>54. </t>
  </si>
  <si>
    <t>Контрольное событие «Наличие в проекте закона Оренбургской области «Об областном бюджете на очередной финансовый год (на очередной финансовый год и на плановый период)», программы государственных внутренних заимствований и программы государственных гарантий»</t>
  </si>
  <si>
    <t>55. </t>
  </si>
  <si>
    <t>56. </t>
  </si>
  <si>
    <t>57. </t>
  </si>
  <si>
    <t>Контрольное событие «Размещение на сайте министерства финансов Оренбургской области отчета об исполнении консолидированного бюджета Оренбургской области на 1 января 2018 года»</t>
  </si>
  <si>
    <t>58. </t>
  </si>
  <si>
    <t>59. </t>
  </si>
  <si>
    <t>60. </t>
  </si>
  <si>
    <t>61. </t>
  </si>
  <si>
    <t>62. </t>
  </si>
  <si>
    <t>Контрольное событие «Размещение на сайте министерства финансов Оренбургской области отчета об исполнении консолидированного бюджета Оренбургской области и информации о государственном долге на отчетную дату»</t>
  </si>
  <si>
    <t>63. </t>
  </si>
  <si>
    <t>64. </t>
  </si>
  <si>
    <t>65. </t>
  </si>
  <si>
    <t>Контрольное событие «Публикация на официальном сайте пресс-релизов о кредитном рейтинге Оренбургской области»</t>
  </si>
  <si>
    <t>66. </t>
  </si>
  <si>
    <t>67. </t>
  </si>
  <si>
    <t>68. </t>
  </si>
  <si>
    <t>Контрольное событие «Заключение с профессиональными участниками финансового рынка контрактов в целях осуществления заимствований Оренбургской области»</t>
  </si>
  <si>
    <t>69. </t>
  </si>
  <si>
    <t>70. </t>
  </si>
  <si>
    <t>Показатель (индикатор) «Количество публикаций о размере государственного долга Оренбургской области, размещенных на сайте министерства финансов Оренбургской области в информационно-телекоммуникационной сети «Интернет»</t>
  </si>
  <si>
    <t>71. </t>
  </si>
  <si>
    <t xml:space="preserve">Контрольное событие «Размещение на сайте министерства финансов Оренбургской области в информационно-телекоммуника-ционной сети «Интернет» информации о размере государственного долга Оренбургской области» </t>
  </si>
  <si>
    <t>72. </t>
  </si>
  <si>
    <t>73. </t>
  </si>
  <si>
    <t>74. </t>
  </si>
  <si>
    <t>Контрольное событие «Подготовка заключений по результатам рассмотрения обращений органов местного самоуправления городских округов и муниципальных районов области о предоставлении бюджетных кредитов»</t>
  </si>
  <si>
    <t>75. </t>
  </si>
  <si>
    <t>76. </t>
  </si>
  <si>
    <t>Показатель (индикатор) «Количество публикаций о размере муниципального долга, размещенных на сайте министерства финансов Оренбургской области в информационно-телекоммуникационной сети «Интернет»</t>
  </si>
  <si>
    <t>77. </t>
  </si>
  <si>
    <t>Контрольное событие «Размещение на сайте министерства финансов Оренбургской области в информационно-телекоммуника-ционной сети «Интернет» информации о размере муниципального долга»</t>
  </si>
  <si>
    <t>78. </t>
  </si>
  <si>
    <t>79. </t>
  </si>
  <si>
    <t>Основное мероприятие «Обеспечение сбалансированности и устойчивости областного и местных бюджетов»</t>
  </si>
  <si>
    <t>80. </t>
  </si>
  <si>
    <t>81. </t>
  </si>
  <si>
    <t>Контрольное событие «Проведение предварительной оценки обеспечения сбалансированности и устойчивости областного и местных бюджетов»</t>
  </si>
  <si>
    <t>82. </t>
  </si>
  <si>
    <t>83. </t>
  </si>
  <si>
    <t>Показатель (индикатор) «Оценка внедрения программно-целевых принципов организации деятельности органов исполнительной власти Оренбургской области при формировании программного бюджета»</t>
  </si>
  <si>
    <t>84. </t>
  </si>
  <si>
    <t>Контрольное событие «Проведение предварительной оценки внедрения программно-целевых принципов организации деятельности органов государственной власти Оренбургской области при формировании программного бюджета»</t>
  </si>
  <si>
    <t>85. </t>
  </si>
  <si>
    <t>86. </t>
  </si>
  <si>
    <t>87. </t>
  </si>
  <si>
    <t>Контрольное событие «Проведение предварительной оценки повышения эффективности распределения бюджетных средств»</t>
  </si>
  <si>
    <t>88. </t>
  </si>
  <si>
    <t>89. </t>
  </si>
  <si>
    <t>90. </t>
  </si>
  <si>
    <t>Контрольное событие «Проведение предварительной оценки оптимизации функций государственного и муниципального управления, повышения эффективности их обеспечения»</t>
  </si>
  <si>
    <t>91. </t>
  </si>
  <si>
    <t>92. </t>
  </si>
  <si>
    <t>93. </t>
  </si>
  <si>
    <t>Контрольное событие «Проведение предварительной оценки развития информационной системы управления государственными (муниципальными) финансами»</t>
  </si>
  <si>
    <t>94. </t>
  </si>
  <si>
    <t>95. </t>
  </si>
  <si>
    <t>96. </t>
  </si>
  <si>
    <t>Контрольное событие «Проведение предварительной оценки повышения эффективности бюджетных расходов на местном уровне</t>
  </si>
  <si>
    <t>97. </t>
  </si>
  <si>
    <t>98. </t>
  </si>
  <si>
    <t>99. </t>
  </si>
  <si>
    <t>Контрольное событие «Осуществление контроля за своевременным сбором и направлением в Министерство финансов Российской Федерации информации по оценке качества управления региональными финансами»</t>
  </si>
  <si>
    <t>100. </t>
  </si>
  <si>
    <t>101. </t>
  </si>
  <si>
    <t>102. </t>
  </si>
  <si>
    <t>Контрольное событие «Проведение оценки качества управления муниципальными финансами городскими округами и муниципальными районами области по итогам 2016 года»</t>
  </si>
  <si>
    <t>103. </t>
  </si>
  <si>
    <t>Основное мероприятие 9 «Обеспечение открытости бюджетных процедур»</t>
  </si>
  <si>
    <t>104. </t>
  </si>
  <si>
    <t>105. </t>
  </si>
  <si>
    <t>Контрольное событие 1 «Осуществление контроля за размещением информации о первоначально утвержденном бюджете на следующий за текущим финансовый год»</t>
  </si>
  <si>
    <t>106. </t>
  </si>
  <si>
    <t>Контрольное событие 2 «Осуществление контроля за размещением информации о публичных сведениях о деятельности государственных учреждений»</t>
  </si>
  <si>
    <t>107. </t>
  </si>
  <si>
    <t>Контрольное событие 3 «Осуществление контроля за размещением информации о «Бюджете для граждан»</t>
  </si>
  <si>
    <t>108. </t>
  </si>
  <si>
    <t>Контрольное событие 4 «Осуществление контроля за размещением информации о бюджетных данных»</t>
  </si>
  <si>
    <t>109. </t>
  </si>
  <si>
    <t>110. </t>
  </si>
  <si>
    <t>Показатель (индикатор) «Доля завершенных проектов от общего количества реализуемых проектов развития общественной инфраструктуры, основанных на местных инициативах»</t>
  </si>
  <si>
    <t>111. </t>
  </si>
  <si>
    <t>112. </t>
  </si>
  <si>
    <t>113. </t>
  </si>
  <si>
    <t>Основное мероприятие 1 «Анализ осуществления главными администраторами средств областного бюджета внутреннего финансового контроля и внутреннего финансового аудита»</t>
  </si>
  <si>
    <t>114. </t>
  </si>
  <si>
    <t>115. </t>
  </si>
  <si>
    <t>Контрольное событие «Составление и представление в Правительство Оренбургской области отчета о результатах контрольной деятельности министерства»</t>
  </si>
  <si>
    <t>116. </t>
  </si>
  <si>
    <t>117. </t>
  </si>
  <si>
    <t>Показатель (индикатор) «Соотношение объема проверенных средств областного бюджета и общей суммы расходов областного бюджета»</t>
  </si>
  <si>
    <t>118. </t>
  </si>
  <si>
    <t>119. </t>
  </si>
  <si>
    <t>Показатель (индикатор) «Соотношение количества проверенных учреждений и организаций к общему числу запланированных контрольных мероприятий в соответствующем году»</t>
  </si>
  <si>
    <t>120. </t>
  </si>
  <si>
    <t>121. </t>
  </si>
  <si>
    <t>122. </t>
  </si>
  <si>
    <t>123. </t>
  </si>
  <si>
    <t>124. </t>
  </si>
  <si>
    <t>Контрольное событие «Публикация сообщений о проведении мероприятий, направленных на повышение финансовой грамотности населения области на официальном сайте министерства»</t>
  </si>
  <si>
    <t>125. </t>
  </si>
  <si>
    <t>126. </t>
  </si>
  <si>
    <t>127. </t>
  </si>
  <si>
    <t>Контрольное событие «Публикация информационных материалов, направленных на повышение финансовой грамотности населения области»</t>
  </si>
  <si>
    <t>128. </t>
  </si>
  <si>
    <t>129. </t>
  </si>
  <si>
    <t>130. </t>
  </si>
  <si>
    <t>Контрольное событие «Оценка уровня финансовой грамотности населения области и защиты прав потребителей финансовых услуг на территории Оренбургской области посредством анкетирования»</t>
  </si>
  <si>
    <t>в соответствии с планом работы межведомственной комиссии по вопросам уплаты налогов и сокращения убыточности организаций</t>
  </si>
  <si>
    <t>ежемесячно, не позднее 20 числа месяца, следующего за отчетным периодом</t>
  </si>
  <si>
    <t>по мере рассмотрения обращений органов местного самоуправления городских округов и муниципальных районов Оренбургской области о предоставлении бюджетных кредитов</t>
  </si>
  <si>
    <t xml:space="preserve">ежемесячно, не позднее 20 числа месяца, следующего за отчетным периодом </t>
  </si>
  <si>
    <t>31.06.2018</t>
  </si>
  <si>
    <t>да = 1;
нет = 0</t>
  </si>
  <si>
    <t xml:space="preserve">Контрольное событие 3 «Представление проекта внесения изменений в областной бюджет на2018 год и на плановый период 2019 и 2020 годов в Законодательное Собрание Оренбургской области» </t>
  </si>
  <si>
    <t xml:space="preserve">рублей на
1 человека
</t>
  </si>
  <si>
    <t>да =1;
нет = 0</t>
  </si>
  <si>
    <t>15.06.2018,
31.10.2018</t>
  </si>
  <si>
    <t>по мере необхо-димости уточне-ния областного бюджета</t>
  </si>
  <si>
    <t>ежемесячно, до 
15 числа месяца, следующего за отчетным перио-дом</t>
  </si>
  <si>
    <t>годовой отчет – 15.04.2018,
ежеквартальные отчеты – в сроки, устанавливаемые запросами Счетной палаты Оренбургской области</t>
  </si>
  <si>
    <t>03.04.2018,
12.05.2018,
11.08.2018,
13.11.2018</t>
  </si>
  <si>
    <t xml:space="preserve">01.03.2018,
01.09.2018 </t>
  </si>
  <si>
    <t>1</t>
  </si>
  <si>
    <t>1МИ от 27.02.2018</t>
  </si>
  <si>
    <t>2</t>
  </si>
  <si>
    <t>2МИ от 28.02.2018</t>
  </si>
  <si>
    <t>3</t>
  </si>
  <si>
    <t>Новоорский район</t>
  </si>
  <si>
    <t>3МИ от 28.02.2018</t>
  </si>
  <si>
    <t>город Орск</t>
  </si>
  <si>
    <t>Кувандыкский городской округ</t>
  </si>
  <si>
    <t>№ 18-с от 28.02.2018</t>
  </si>
  <si>
    <t>город Медногорск</t>
  </si>
  <si>
    <t>Сорочинский городской округ</t>
  </si>
  <si>
    <t>Акбулакский район</t>
  </si>
  <si>
    <t>№ 21-с от 28.02.2018</t>
  </si>
  <si>
    <t>Октябрьский район</t>
  </si>
  <si>
    <t>Сакмарский район</t>
  </si>
  <si>
    <t>ежемесячно, до 
15 числа месяца, следующего за отчетным периодом</t>
  </si>
  <si>
    <t>Расходы</t>
  </si>
  <si>
    <t>816</t>
  </si>
  <si>
    <t>министерство экономического развития, промышленной политики и торговли</t>
  </si>
  <si>
    <t>05.02.2018                   13.02.2018                27.07.2018               03.08.2018</t>
  </si>
  <si>
    <t>26.06.2018                   10.07.2018                     10.07.2018</t>
  </si>
  <si>
    <t>В соответствии с постановлением Правительства Оренбургской области от 24.01.2014 № 29-п отчет о результатах контрольной деятельности министерства представляется в Правительство Оренбургской области не позднее 1 марта года, следующего за отчетным</t>
  </si>
  <si>
    <t>* прогнозные значения</t>
  </si>
  <si>
    <t>0</t>
  </si>
  <si>
    <t>Доля завершенных проектов развития сельских поселений муниципальных районов Оренбургской области</t>
  </si>
  <si>
    <t>№ 17-с от 28.02.2018, допсогл. № 1 от 03.09.2018</t>
  </si>
  <si>
    <t>№ 19-с от 28.02.2018, допслглашение № 1 от 03.09.2018</t>
  </si>
  <si>
    <t>от 03.09.2018 " 165-с</t>
  </si>
  <si>
    <t>№ 20-с от 28.02.2018, допсоглашение № 1 от 03.09.2018</t>
  </si>
  <si>
    <t>№ 22-с от 28.02.2018, допсоглашение № 1 от 03.09.2018</t>
  </si>
  <si>
    <t>№ 23-с от 28.02.2018, допсоглашение № 1 от 03.09.2018</t>
  </si>
  <si>
    <t>Новосергиевский район</t>
  </si>
  <si>
    <t>от 03.09.2018 № 166-с</t>
  </si>
  <si>
    <t>№ 25-с от 28.02.2018, допсоглашение № 1 от 03.09.2018</t>
  </si>
  <si>
    <t>№ 24-с от 28.02.2018, допсоглашение № 1 от 03.09.2018</t>
  </si>
  <si>
    <t>№ 26-с от 28.02.2018, допсоглашение № 1 от 03.09.2018</t>
  </si>
  <si>
    <t>№ 27-с от 28.02.2018, допсоглашение № 1 от 03.09.2018</t>
  </si>
  <si>
    <t>№ 28-с от 28.02.2018, допсоглашение № 1 от 03.09.2018</t>
  </si>
  <si>
    <t>0901</t>
  </si>
  <si>
    <t>20.</t>
  </si>
  <si>
    <t>22 4 06 53990</t>
  </si>
  <si>
    <t>за 2018 год</t>
  </si>
  <si>
    <t>Повышение эффективности бюджетных расходов муниципальных образований Оренбургской области</t>
  </si>
  <si>
    <t>-</t>
  </si>
  <si>
    <t>Доля вовлечения жителей в процесс выбора проектов развития общественной инфраструктуры, основанных на местных инициативах</t>
  </si>
  <si>
    <t>приоритетный проект (программа)</t>
  </si>
  <si>
    <t xml:space="preserve">Доля завершенных проектов развития общественной инфраструктуры, основанных на местных инициативах, в общем количестве таких проектов </t>
  </si>
  <si>
    <t>Количество реализованных проектов развития общественной инфраструктуры, основанных на местных инициативах</t>
  </si>
  <si>
    <t>Поступления по налогу на прибыль организаций превысили бюджетные назначения на 40,7 процента (на 10,0 млрд. рублей).Основными причинами роста поступлений по налогу на прибыль организаций являются:
во-первых, увеличение поступлений от предприятий топливно-энергетического комплекса. При этом дополнительные доходы получены и как результат благоприятной конъюнктуры рынка, так и как результат реализации инвестиционных проектов добывающими компаниями на территории Оренбургской области;
во-вторых, увеличение поступлений от предприятий ненефтегазового сектора – металлургических компаний.</t>
  </si>
  <si>
    <t>I*</t>
  </si>
  <si>
    <t>факт</t>
  </si>
  <si>
    <t>Результат
оценки эффективности реализации мероприятий государственных программ Оренбургской области по предоставлению субсидий бюджетам муниципальных образований Оренбургской области из областного бюджета</t>
  </si>
  <si>
    <t>Наименование параметра оценки</t>
  </si>
  <si>
    <t>Критерий параметра оценки</t>
  </si>
  <si>
    <t>Коэффициент параметра</t>
  </si>
  <si>
    <t>Вес параметра</t>
  </si>
  <si>
    <t>Значение параметра оценки (Пj)</t>
  </si>
  <si>
    <t xml:space="preserve">Максимальное значение </t>
  </si>
  <si>
    <t>Значение коэффициента</t>
  </si>
  <si>
    <t>Результат оценки (Пj)</t>
  </si>
  <si>
    <t>Наличие не использованных по состоянию на 1 января отчетного года остатков субсидии на счетах бюджетов муниципальных образований Оренбургской области (процентов от годового объема субсидии)</t>
  </si>
  <si>
    <t>0 процентов</t>
  </si>
  <si>
    <t>0–2 процента</t>
  </si>
  <si>
    <t>2–5 процентов</t>
  </si>
  <si>
    <t>5–10 процентов</t>
  </si>
  <si>
    <t>10–15 процентов</t>
  </si>
  <si>
    <t>свыше 15 процентов</t>
  </si>
  <si>
    <t>Соблюдение срока распределения субсидии между муниципальными образованиями Оренбургской области, установленного правилами предоставления и распределения субсидий из областного бюджета бюджетам муниципальных образований Оренбургской области</t>
  </si>
  <si>
    <t xml:space="preserve">в надлежащий срок </t>
  </si>
  <si>
    <t>с нарушением срока</t>
  </si>
  <si>
    <t>Уровень достижения главным распорядителем средств областного бюджета значения показателя (индикатора), установленного государственной программой для субсидии</t>
  </si>
  <si>
    <t>100 процентов</t>
  </si>
  <si>
    <t>95–100 процентов</t>
  </si>
  <si>
    <t>90–95 процентов</t>
  </si>
  <si>
    <t>85–90 процентов</t>
  </si>
  <si>
    <t>80–85 процентов</t>
  </si>
  <si>
    <t>менее 80 процентов</t>
  </si>
  <si>
    <t>Наличие оснований для возврата средств в областной бюджет в связи с нарушением условий предоставления субсидий, установленных правилами предоставления и распределения субсидий из областного бюджета бюджетам муниципальных образований Оренбургской области</t>
  </si>
  <si>
    <t>нет</t>
  </si>
  <si>
    <t>да</t>
  </si>
  <si>
    <t>Наличие не использованных по состоянию на 1 января года, следующего за отчетным годом, остатков субсидии на счетах бюджетов муниципальных образований Оренбургской области (процентов от годового объема субсидии)</t>
  </si>
  <si>
    <t>Соблюдение срока заключения соглашений о распределении субсидии между муниципальными образованиями Оренбургской области, установленного правилами предоставления и распределения субсидий из областного бюджета бюджетам муниципальных образований Оренбургской области</t>
  </si>
  <si>
    <t>установлено в правилах предоставления субсидии</t>
  </si>
  <si>
    <t>не установлено в правилах предоставления субсидии</t>
  </si>
  <si>
    <t>Итого ЭРо</t>
  </si>
  <si>
    <t>Эффективность реализации мероприятий областного субсидирования признается высокой в случае, если значение ЭРо составляет не менее 0,95</t>
  </si>
  <si>
    <t>Приложение № 6</t>
  </si>
  <si>
    <t>Результат
оценки эффективности бюджетных расходов на реализацию
государственных программ Оренбургской области по результатам их исполнения</t>
  </si>
  <si>
    <t>Критерии параметра</t>
  </si>
  <si>
    <t>Максимальное значение</t>
  </si>
  <si>
    <t>Соблюдение сроков наступления контрольных событий</t>
  </si>
  <si>
    <t>Соответствие запланированных затрат на реализацию государственной программы фактическим (рассчитывается как отношение абсолютного отклонения кассовых расходов от бюджетных ассигнований, утвержденных сводной бюджетной росписью по состоянию на 1 января отчетного года, к бюджетным ассигнованиям, утвержденным сводной бюджетной росписью по состоянию           на 1 января отчетного года (без учета межбюджетных трансфертов из федерального бюджета, имеющих целевое назначение), выраженное в процентах) (в случае если государственная программа реализуется исключительно за счет поступающих из федерального бюджета целевых межбюджетных трансфертов, присваивается максимальный балл)</t>
  </si>
  <si>
    <t>Полнота использования поступивших из федерального бюджета целевых межбюджетных трансфертов, учитываемых в государственной программе (рассчитывается как отношение абсолютного отклонения кассовых расходов за счет межбюджетных трансфертов из федерального бюджета, имеющих целевое назначение, от утвержденных в сводной бюджетной росписи по состоянию на конец отчетного года к расходам за счет целевых межбюджетных трансфертов из федерального бюджета, утвержденным сводной бюджетной росписью по состоянию на конец отчетного года, выраженное в процентах) (при отсутствии в государственной программе мероприятий, реализуемых за счет поступающих из федерального бюджета целевых межбюджетных трансфертов, присваивается максимальный балл)</t>
  </si>
  <si>
    <t>не более 2</t>
  </si>
  <si>
    <t>7 и более</t>
  </si>
  <si>
    <t>Степень достижения цели и значений показателей (индикаторов) государственной программы</t>
  </si>
  <si>
    <t>80–90 процентов</t>
  </si>
  <si>
    <t>70–80 процентов</t>
  </si>
  <si>
    <t>менее 70 процентов</t>
  </si>
  <si>
    <t>Степень реализации подпрограмм государственной программы</t>
  </si>
  <si>
    <t>Достоверность достигнутых значений показателей (индикаторов) (на основе сопоставления с данными государственного статистического наблюдения, бухгалтерской и финансовой отчетности)</t>
  </si>
  <si>
    <t>достоверны</t>
  </si>
  <si>
    <t>недостоверны</t>
  </si>
  <si>
    <t>Наличие правонарушений, выявленных в ходе внутреннего и внешнего государственного контроля</t>
  </si>
  <si>
    <t>Размещение на сайте ответственного исполнителя в сети Интернет годового отчета о реализации государственной программы</t>
  </si>
  <si>
    <t>Итого ЭБри</t>
  </si>
  <si>
    <t>Приложение № 7</t>
  </si>
  <si>
    <t>Полнота мер, принятых органом исполнительной власти Оренбургской области, предоставившим субсидию, для обеспечения возврата муниципальными образованиями Оренбургской области средств за нарушение условий соглашений о предоставлении субсидий (в случае наличия соответствующих фактов)</t>
  </si>
  <si>
    <t>Учет достигнутых муниципальными образованиями Оренбургской области в отчетном году значений показателей результативности использования субсидии при распределении субсидии на очередной год (за исключением субсидий из резервного фонда Правительства Оренбургской области, субсидий из резервного фонда по чрезвычайным ситуациям Оренбургской области, субсидий, предоставляемых на конкурсной основе, и субсидий на реализацию мероприятий (осуществление капитальных вложений), софинансирование которых осуществляется за счет субсидий из федерального бюджета)</t>
  </si>
  <si>
    <t xml:space="preserve">Наличие в правилах предоставления субсидий местным бюджетам, утвержденных соответствующей государственной программой, положения, устанавливающего возможность перераспределения суммы субсидии между муниципальными образованиями Оренбургской области в текущем году исходя из прогнозной оценки достижения значений показателей результативности использования субсидии (за исключением субсидий из резервного фонда Правительства Оренбургской области, субсидий из резервного фонда по чрезвычайным ситуациям Оренбургской области, субсидий, предоставляемых на конкурсной основе, и субсидий на реализацию мероприятий (осуществление капитальных вложений), софинансирование которых осуществляется за счет субсидий из федерального </t>
  </si>
  <si>
    <t>Количество внесенных в государственную программу изменений в отчетном году (за исключением случаев внесения изменений, связанных с отражением средств федерального бюджета и средств областного бюджета на обеспечение условий софинансирования расходов, расходов на осуществление мероприятий по оздоровлению государственных финансов)</t>
  </si>
  <si>
    <t>Наличие и объективность обоснования объема неиспользованных бюджетных ассигнований на реализацию государственной программы в государственной бюджетной отчетности</t>
  </si>
  <si>
    <t xml:space="preserve">объем средств (тыс.рублей): </t>
  </si>
  <si>
    <t>объем средств (тыс.рублей):</t>
  </si>
  <si>
    <t>Министерство физической культуры Оренбургской области</t>
  </si>
  <si>
    <t>г.Орск</t>
  </si>
  <si>
    <t>от 26.02.2018 №22</t>
  </si>
  <si>
    <t>100</t>
  </si>
  <si>
    <t>1.1</t>
  </si>
  <si>
    <t>с. Новоуральск</t>
  </si>
  <si>
    <t>1.2</t>
  </si>
  <si>
    <t>с. Чеботарево</t>
  </si>
  <si>
    <t>№ 18-с от 28.02.2019</t>
  </si>
  <si>
    <t>1.3</t>
  </si>
  <si>
    <t>с. Кайракла</t>
  </si>
  <si>
    <t>№ 18-с от 28.02.2020</t>
  </si>
  <si>
    <t>1.4</t>
  </si>
  <si>
    <t>с. Никольское</t>
  </si>
  <si>
    <t>№ 18-с от 28.02.2021</t>
  </si>
  <si>
    <t>2.1</t>
  </si>
  <si>
    <t>п. Блявтамак</t>
  </si>
  <si>
    <t>№ 17-с от 28.02.2018, допсогл. № 1 от 03.09.2019</t>
  </si>
  <si>
    <t>3.1</t>
  </si>
  <si>
    <t>с. Гамалеевка</t>
  </si>
  <si>
    <t>№ 19-с от 28.02.2018, допслглашение № 1 от 03.09.2019</t>
  </si>
  <si>
    <t>3.2</t>
  </si>
  <si>
    <t>с. Толкаевка</t>
  </si>
  <si>
    <t>№ 19-с от 28.02.2018, допслглашение № 1 от 03.09.2020</t>
  </si>
  <si>
    <t>3.3</t>
  </si>
  <si>
    <t>с. Романовка</t>
  </si>
  <si>
    <t>№ 19-с от 28.02.2018, допслглашение № 1 от 03.09.2021</t>
  </si>
  <si>
    <t>3.4</t>
  </si>
  <si>
    <t>с. Николаевка</t>
  </si>
  <si>
    <t>№ 19-с от 28.02.2018, допслглашение № 1 от 03.09.2022</t>
  </si>
  <si>
    <t>4.1</t>
  </si>
  <si>
    <t>с. Ора</t>
  </si>
  <si>
    <t>5.1</t>
  </si>
  <si>
    <t>с. Новоуспеновка</t>
  </si>
  <si>
    <t>№ 20-с от 28.02.2018, допсоглашение № 1 от 03.09.2019</t>
  </si>
  <si>
    <t>6.1</t>
  </si>
  <si>
    <t>п. Дубенский</t>
  </si>
  <si>
    <t>№ 21-с от 28.02.2019</t>
  </si>
  <si>
    <t>7.1</t>
  </si>
  <si>
    <t>с. Коровино</t>
  </si>
  <si>
    <t>№ 22-с от 28.02.2018, допсоглашение № 1 от 03.09.2019</t>
  </si>
  <si>
    <t>8.1</t>
  </si>
  <si>
    <t>с. Елшанка Первая</t>
  </si>
  <si>
    <t>№ 23-с от 28.02.2018, допсоглашение № 1 от 03.09.2019</t>
  </si>
  <si>
    <t>8.2</t>
  </si>
  <si>
    <t>с. Подколки</t>
  </si>
  <si>
    <t>№ 23-с от 28.02.2018, допсоглашение № 1 от 03.09.2020</t>
  </si>
  <si>
    <t>8.3</t>
  </si>
  <si>
    <t>с. Палимовка</t>
  </si>
  <si>
    <t>№ 23-с от 28.02.2018, допсоглашение № 1 от 03.09.2021</t>
  </si>
  <si>
    <t>8.4</t>
  </si>
  <si>
    <t>п. Партизанский</t>
  </si>
  <si>
    <t>№ 23-с от 28.02.2018, допсоглашение № 1 от 03.09.2022</t>
  </si>
  <si>
    <t>8.5</t>
  </si>
  <si>
    <t>с. Верхняя Вязовка</t>
  </si>
  <si>
    <t>№ 23-с от 28.02.2018, допсоглашение № 1 от 03.09.2023</t>
  </si>
  <si>
    <t>9.1</t>
  </si>
  <si>
    <t>с. Кутуш</t>
  </si>
  <si>
    <t>10.1</t>
  </si>
  <si>
    <t>п. Весенний</t>
  </si>
  <si>
    <t>№ 25-с от 28.02.2018, допсоглашение № 1 от 03.09.2019</t>
  </si>
  <si>
    <t>10.2</t>
  </si>
  <si>
    <t>№ 25-с от 28.02.2018, допсоглашение № 1 от 03.09.2020</t>
  </si>
  <si>
    <t>10.3</t>
  </si>
  <si>
    <t>п. Пригородный</t>
  </si>
  <si>
    <t>№ 25-с от 28.02.2018, допсоглашение № 1 от 03.09.2021</t>
  </si>
  <si>
    <t>11.1</t>
  </si>
  <si>
    <t>с. Воскресеновка</t>
  </si>
  <si>
    <t>№ 24-с от 28.02.2018, допсоглашение № 1 от 03.09.2019</t>
  </si>
  <si>
    <t>12.1</t>
  </si>
  <si>
    <t>с. Архиповка</t>
  </si>
  <si>
    <t>№ 26-с от 28.02.2018, допсоглашение № 1 от 03.09.2019</t>
  </si>
  <si>
    <t>13.1</t>
  </si>
  <si>
    <t>с. Бакаево</t>
  </si>
  <si>
    <t>№ 27-с от 28.02.2018, допсоглашение № 1 от 03.09.2019</t>
  </si>
  <si>
    <t>14.1</t>
  </si>
  <si>
    <t>с. Шарлык</t>
  </si>
  <si>
    <t>№ 28-с от 28.02.2018, допсоглашение № 1 от 03.09.2019</t>
  </si>
  <si>
    <t>14.2</t>
  </si>
  <si>
    <t>с. Дубровка</t>
  </si>
  <si>
    <t>№ 28-с от 28.02.2018, допсоглашение № 1 от 03.09.2020</t>
  </si>
  <si>
    <t>14.3</t>
  </si>
  <si>
    <t>с. Новоникольское</t>
  </si>
  <si>
    <t>№ 28-с от 28.02.2018, допсоглашение № 1 от 03.09.2021</t>
  </si>
  <si>
    <t>14.4</t>
  </si>
  <si>
    <t>с. Путитино</t>
  </si>
  <si>
    <t>№ 28-с от 28.02.2018, допсоглашение № 1 от 03.09.2022</t>
  </si>
  <si>
    <t>14.5</t>
  </si>
  <si>
    <t>с. Ратчино</t>
  </si>
  <si>
    <t>№ 28-с от 28.02.2018, допсоглашение № 1 от 03.09.2023</t>
  </si>
  <si>
    <t>14.6</t>
  </si>
  <si>
    <t>с. Слоновка</t>
  </si>
  <si>
    <t>№ 28-с от 28.02.2018, допсоглашение № 1 от 03.09.2024</t>
  </si>
  <si>
    <t>14.7</t>
  </si>
  <si>
    <t>с. Бараково</t>
  </si>
  <si>
    <t>№ 28-с от 28.02.2018, допсоглашение № 1 от 03.09.2025</t>
  </si>
  <si>
    <t>Всего</t>
  </si>
  <si>
    <t>Итого</t>
  </si>
  <si>
    <t>Примечание</t>
  </si>
  <si>
    <t>09.02.2018,
23.05.2018,
28.09.2018,
11.12.2018</t>
  </si>
  <si>
    <t>13.04.2018,
18.04.2018,
19.07.2018,
18.10.2018</t>
  </si>
  <si>
    <t>22.03.2018,
25.04.2018,
20.07.2018,
24.10.2018</t>
  </si>
  <si>
    <t>Контрольное событие «Организация и проведение зональных семинаров-совещаний для глав и представителей органов местного самоуправления муниципальных образований Оренбургской области с целью разъяснения организации процесса выбора населением проектов развития общественной инфраструктуры»</t>
  </si>
  <si>
    <t>Контрольное событие «Заключе-ние органами исполнительной власти Оренбургской области соглашений о предоставлении субсидий с городскими округами и муниципальными районами Оренбургской области»</t>
  </si>
  <si>
    <t>Контрольное событие «Проведения конкурсного отбора проектов развития общественной инфраструктуры, основанных на мест-ных инициативах»</t>
  </si>
  <si>
    <t>Показатель (индикатор) «Доля завершенных проектов развития общественной инфраструктуры, основанных на местных инициативах, в общем количестве таких проектов»</t>
  </si>
  <si>
    <t>Показатель (индикатор) «Доля вовлечения жителей в процесс выбора проектов развития общественной инфраструктуры, основанных на местных инициативах»</t>
  </si>
  <si>
    <t>28.06.2018
30.11.2018</t>
  </si>
  <si>
    <t xml:space="preserve">10.05.2018
11.05.2018
15.05.2018
</t>
  </si>
  <si>
    <t>двенадцать  событий наступило</t>
  </si>
  <si>
    <t>двенадцать событий наступило</t>
  </si>
  <si>
    <t>рассмотрено пять обращений, подготовлено пять заключений</t>
  </si>
  <si>
    <t>сообщения о проведении мероприятий опубликованы minfin.orb.ru</t>
  </si>
  <si>
    <t>информационные материалы опубликованы</t>
  </si>
  <si>
    <t>31.01.2018
03.05.2018
28.08.2018
15.10.2018</t>
  </si>
  <si>
    <t>Оценка проведена
http://www.oreneconomy.ru/citizens/
http://minfin.orb.ru/проверь-свою-финансовую-грамотность/</t>
  </si>
  <si>
    <t>01.04.2018
28.07.2018</t>
  </si>
  <si>
    <t>Уровень бюджетной обеспеченности поселений Оренбургской области, установленный в качестве критерия выравнивания</t>
  </si>
  <si>
    <t>Отчет о достижении значений показателей (индикаторов) государственной программы</t>
  </si>
  <si>
    <t>Отчет  об оценке достижения органами местного самоуправления муниципальных образований Оренбургской области целевых показателей результативности использования межбюджетных субсидий (контрольных событий)</t>
  </si>
  <si>
    <t>Субсидии бюджетам городских округов и муниципальных районов на реализацию проектов развития общественной инфраструктуры, основанных на местных инициативах</t>
  </si>
  <si>
    <t>Нименование субсидии</t>
  </si>
  <si>
    <t xml:space="preserve">об объемах финансирования государственной программы за счет средств </t>
  </si>
  <si>
    <t xml:space="preserve">областного, федерального бюджетов, средств государственных </t>
  </si>
  <si>
    <t>внебюджетных фондов за 2018 год</t>
  </si>
  <si>
    <t xml:space="preserve">Наименование государственной программы, подпрограммы, ведомственной целевой программы, основного мероприятия
</t>
  </si>
  <si>
    <t>о ходе выполнения плана реализации государственной программы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</si>
</sst>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0"/>
    <numFmt numFmtId="165" formatCode="0.0"/>
    <numFmt numFmtId="166" formatCode="#,##0.0"/>
    <numFmt numFmtId="167" formatCode="0.000"/>
    <numFmt numFmtId="168" formatCode="#,##0.000"/>
    <numFmt numFmtId="169" formatCode="#,##0.0000"/>
  </numFmts>
  <fonts count="13" x14ac:knownFonts="1">
    <font>
      <sz val="11"/>
      <color theme="1"/>
      <name val="Calibri"/>
      <family val="2"/>
      <charset val="204"/>
      <scheme val="minor"/>
    </font>
    <font>
      <sz val="12"/>
      <color theme="1"/>
      <name val="Times New Roman"/>
      <family val="1"/>
      <charset val="204"/>
    </font>
    <font>
      <sz val="12"/>
      <name val="Times New Roman"/>
      <family val="1"/>
      <charset val="204"/>
    </font>
    <font>
      <sz val="10"/>
      <name val="Arial"/>
      <family val="2"/>
      <charset val="204"/>
    </font>
    <font>
      <sz val="11"/>
      <color theme="1"/>
      <name val="Times New Roman"/>
      <family val="1"/>
      <charset val="204"/>
    </font>
    <font>
      <sz val="13"/>
      <color theme="1"/>
      <name val="Times New Roman"/>
      <family val="1"/>
      <charset val="204"/>
    </font>
    <font>
      <sz val="10"/>
      <color theme="1"/>
      <name val="Times New Roman"/>
      <family val="1"/>
      <charset val="204"/>
    </font>
    <font>
      <sz val="10"/>
      <color theme="1"/>
      <name val="Arial"/>
      <family val="2"/>
      <charset val="204"/>
    </font>
    <font>
      <sz val="10"/>
      <color rgb="FF26282F"/>
      <name val="Times New Roman"/>
      <family val="1"/>
      <charset val="204"/>
    </font>
    <font>
      <sz val="10"/>
      <name val="Arial Cyr"/>
      <charset val="204"/>
    </font>
    <font>
      <sz val="12"/>
      <color indexed="8"/>
      <name val="Times New Roman"/>
      <family val="1"/>
      <charset val="204"/>
    </font>
    <font>
      <b/>
      <sz val="12"/>
      <name val="Times New Roman"/>
      <family val="1"/>
      <charset val="204"/>
    </font>
    <font>
      <sz val="10"/>
      <name val="Helv"/>
    </font>
  </fonts>
  <fills count="4">
    <fill>
      <patternFill patternType="none"/>
    </fill>
    <fill>
      <patternFill patternType="gray125"/>
    </fill>
    <fill>
      <patternFill patternType="solid">
        <fgColor theme="4" tint="0.3999755851924192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s>
  <cellStyleXfs count="4">
    <xf numFmtId="0" fontId="0" fillId="0" borderId="0"/>
    <xf numFmtId="0" fontId="3" fillId="0" borderId="0"/>
    <xf numFmtId="0" fontId="9" fillId="0" borderId="0"/>
    <xf numFmtId="0" fontId="12" fillId="0" borderId="0"/>
  </cellStyleXfs>
  <cellXfs count="244">
    <xf numFmtId="0" fontId="0" fillId="0" borderId="0" xfId="0"/>
    <xf numFmtId="0" fontId="1" fillId="0" borderId="0" xfId="0" applyFont="1"/>
    <xf numFmtId="0" fontId="1" fillId="0" borderId="0" xfId="0" applyFont="1" applyAlignment="1">
      <alignment vertical="top"/>
    </xf>
    <xf numFmtId="0" fontId="1" fillId="0" borderId="0" xfId="0" applyFont="1" applyAlignment="1">
      <alignment horizontal="center" vertical="top"/>
    </xf>
    <xf numFmtId="0" fontId="2" fillId="0" borderId="0" xfId="0" applyFont="1" applyFill="1" applyAlignment="1">
      <alignment horizontal="left" vertical="top" wrapText="1"/>
    </xf>
    <xf numFmtId="0" fontId="2" fillId="0" borderId="0" xfId="0" applyFont="1" applyFill="1" applyAlignment="1">
      <alignment vertical="top" wrapText="1"/>
    </xf>
    <xf numFmtId="166" fontId="2" fillId="0" borderId="0" xfId="0" applyNumberFormat="1" applyFont="1" applyFill="1" applyAlignment="1">
      <alignment horizontal="right" vertical="top" wrapText="1"/>
    </xf>
    <xf numFmtId="0" fontId="1" fillId="0" borderId="0" xfId="0" applyFont="1" applyFill="1"/>
    <xf numFmtId="166" fontId="1" fillId="0" borderId="0" xfId="0" applyNumberFormat="1" applyFont="1" applyFill="1" applyAlignment="1">
      <alignment horizontal="right" vertical="top"/>
    </xf>
    <xf numFmtId="0" fontId="2" fillId="0" borderId="0" xfId="0" applyFont="1" applyFill="1" applyBorder="1" applyAlignment="1">
      <alignment horizontal="center" vertical="top" wrapText="1"/>
    </xf>
    <xf numFmtId="166" fontId="2" fillId="0" borderId="1" xfId="1" applyNumberFormat="1" applyFont="1" applyFill="1" applyBorder="1" applyAlignment="1">
      <alignment horizontal="center" vertical="top" wrapText="1"/>
    </xf>
    <xf numFmtId="49" fontId="2" fillId="0" borderId="1" xfId="0" applyNumberFormat="1" applyFont="1" applyFill="1" applyBorder="1" applyAlignment="1">
      <alignment horizontal="center" vertical="top"/>
    </xf>
    <xf numFmtId="166" fontId="2" fillId="0" borderId="0" xfId="0" applyNumberFormat="1" applyFont="1" applyFill="1" applyAlignment="1">
      <alignment horizontal="right" vertical="top"/>
    </xf>
    <xf numFmtId="0" fontId="0" fillId="0" borderId="0" xfId="0" applyAlignment="1">
      <alignment horizontal="center" vertical="top"/>
    </xf>
    <xf numFmtId="0" fontId="1" fillId="0" borderId="0" xfId="0" applyFont="1" applyAlignment="1">
      <alignment horizontal="center" vertical="top"/>
    </xf>
    <xf numFmtId="166" fontId="2" fillId="0" borderId="1" xfId="0" applyNumberFormat="1" applyFont="1" applyFill="1" applyBorder="1" applyAlignment="1">
      <alignment horizontal="right" vertical="top" wrapText="1"/>
    </xf>
    <xf numFmtId="0" fontId="1" fillId="0" borderId="1" xfId="0" applyFont="1" applyFill="1" applyBorder="1" applyAlignment="1">
      <alignment vertical="top" wrapText="1"/>
    </xf>
    <xf numFmtId="167" fontId="1" fillId="0" borderId="1" xfId="0" applyNumberFormat="1" applyFont="1" applyFill="1" applyBorder="1" applyAlignment="1">
      <alignment horizontal="center" vertical="top"/>
    </xf>
    <xf numFmtId="166" fontId="1" fillId="0"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164" fontId="1" fillId="0" borderId="1" xfId="0" applyNumberFormat="1" applyFont="1" applyFill="1" applyBorder="1" applyAlignment="1">
      <alignment horizontal="center" vertical="top"/>
    </xf>
    <xf numFmtId="165" fontId="1" fillId="0" borderId="1" xfId="0" applyNumberFormat="1" applyFont="1" applyFill="1" applyBorder="1" applyAlignment="1">
      <alignment horizontal="center" vertical="top"/>
    </xf>
    <xf numFmtId="0" fontId="1" fillId="0" borderId="0" xfId="0" applyFont="1" applyAlignment="1">
      <alignment horizontal="center" vertical="top"/>
    </xf>
    <xf numFmtId="166" fontId="1" fillId="0" borderId="0" xfId="0" applyNumberFormat="1" applyFont="1" applyFill="1" applyAlignment="1">
      <alignment horizontal="center" vertical="top"/>
    </xf>
    <xf numFmtId="0" fontId="2" fillId="0" borderId="0" xfId="0" applyFont="1" applyFill="1" applyAlignment="1">
      <alignment horizontal="center" vertical="top" wrapText="1"/>
    </xf>
    <xf numFmtId="166" fontId="2" fillId="0" borderId="0" xfId="0" applyNumberFormat="1" applyFont="1" applyFill="1" applyAlignment="1">
      <alignment horizontal="center" vertical="top" wrapText="1"/>
    </xf>
    <xf numFmtId="166" fontId="2" fillId="0" borderId="1" xfId="0" applyNumberFormat="1" applyFont="1" applyFill="1" applyBorder="1" applyAlignment="1">
      <alignment horizontal="right" vertical="top"/>
    </xf>
    <xf numFmtId="1" fontId="1" fillId="0" borderId="1" xfId="0" applyNumberFormat="1" applyFont="1" applyFill="1" applyBorder="1" applyAlignment="1">
      <alignment horizontal="center" vertical="top"/>
    </xf>
    <xf numFmtId="0" fontId="1" fillId="0" borderId="1" xfId="0" applyFont="1" applyFill="1" applyBorder="1" applyAlignment="1">
      <alignment wrapText="1"/>
    </xf>
    <xf numFmtId="0" fontId="2" fillId="0" borderId="1" xfId="0" applyFont="1" applyFill="1" applyBorder="1" applyAlignment="1">
      <alignment horizontal="center" vertical="center" wrapText="1"/>
    </xf>
    <xf numFmtId="166"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0" fontId="1" fillId="0" borderId="0" xfId="0" applyFont="1" applyFill="1" applyAlignment="1">
      <alignment horizontal="right"/>
    </xf>
    <xf numFmtId="0" fontId="0" fillId="2" borderId="0" xfId="0" applyFill="1"/>
    <xf numFmtId="166" fontId="1" fillId="0" borderId="1" xfId="0" applyNumberFormat="1" applyFont="1" applyFill="1" applyBorder="1" applyAlignment="1">
      <alignment horizontal="right" vertical="top"/>
    </xf>
    <xf numFmtId="0" fontId="1" fillId="0" borderId="0" xfId="0" applyFont="1" applyFill="1" applyAlignment="1">
      <alignment horizontal="right"/>
    </xf>
    <xf numFmtId="0" fontId="2" fillId="0" borderId="0" xfId="0" applyFont="1" applyFill="1" applyBorder="1" applyAlignment="1">
      <alignment horizontal="center" vertical="top" wrapText="1"/>
    </xf>
    <xf numFmtId="0" fontId="1" fillId="0" borderId="0" xfId="0" applyFont="1" applyFill="1" applyAlignment="1">
      <alignment horizontal="center" vertical="top"/>
    </xf>
    <xf numFmtId="0" fontId="0" fillId="0" borderId="0" xfId="0" applyFill="1"/>
    <xf numFmtId="14" fontId="1" fillId="0" borderId="1" xfId="0" applyNumberFormat="1" applyFont="1" applyFill="1" applyBorder="1" applyAlignment="1">
      <alignment horizontal="center" vertical="center"/>
    </xf>
    <xf numFmtId="0" fontId="1" fillId="0" borderId="1" xfId="0" applyFont="1" applyFill="1" applyBorder="1" applyAlignment="1">
      <alignment vertical="top"/>
    </xf>
    <xf numFmtId="14" fontId="1"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166" fontId="1" fillId="0" borderId="1" xfId="0" applyNumberFormat="1" applyFont="1" applyFill="1" applyBorder="1" applyAlignment="1">
      <alignment horizontal="center" vertical="center" wrapText="1"/>
    </xf>
    <xf numFmtId="0" fontId="1" fillId="0" borderId="0" xfId="0" applyFont="1" applyAlignment="1">
      <alignment horizontal="center" vertical="top"/>
    </xf>
    <xf numFmtId="0" fontId="0" fillId="0" borderId="0" xfId="0" applyBorder="1" applyAlignment="1">
      <alignment horizontal="center" vertical="top"/>
    </xf>
    <xf numFmtId="0" fontId="2" fillId="0" borderId="0" xfId="0" applyFont="1" applyFill="1" applyBorder="1" applyAlignment="1">
      <alignment horizontal="left" vertical="top" wrapText="1"/>
    </xf>
    <xf numFmtId="0" fontId="2" fillId="0" borderId="0" xfId="0" applyFont="1" applyFill="1" applyBorder="1" applyAlignment="1">
      <alignment vertical="top" wrapText="1"/>
    </xf>
    <xf numFmtId="166" fontId="2" fillId="0" borderId="0" xfId="0" applyNumberFormat="1" applyFont="1" applyFill="1" applyBorder="1" applyAlignment="1">
      <alignment horizontal="right" vertical="top" wrapText="1"/>
    </xf>
    <xf numFmtId="0" fontId="1" fillId="0" borderId="0" xfId="0" applyFont="1" applyFill="1" applyBorder="1"/>
    <xf numFmtId="166" fontId="1" fillId="0" borderId="0" xfId="0" applyNumberFormat="1" applyFont="1" applyFill="1" applyBorder="1" applyAlignment="1">
      <alignment horizontal="right" vertical="top"/>
    </xf>
    <xf numFmtId="3" fontId="2" fillId="0" borderId="1" xfId="0" applyNumberFormat="1" applyFont="1" applyFill="1" applyBorder="1" applyAlignment="1">
      <alignment horizontal="center" vertical="center" wrapText="1"/>
    </xf>
    <xf numFmtId="3" fontId="1" fillId="0" borderId="1" xfId="0" applyNumberFormat="1" applyFont="1" applyFill="1" applyBorder="1" applyAlignment="1">
      <alignment horizontal="center" vertical="top"/>
    </xf>
    <xf numFmtId="0" fontId="2" fillId="0" borderId="0" xfId="2" applyFont="1" applyFill="1"/>
    <xf numFmtId="0" fontId="2" fillId="0" borderId="0" xfId="2" applyFont="1" applyFill="1" applyAlignment="1">
      <alignment horizontal="center"/>
    </xf>
    <xf numFmtId="4" fontId="2" fillId="0" borderId="0" xfId="2" applyNumberFormat="1" applyFont="1" applyFill="1"/>
    <xf numFmtId="0" fontId="2" fillId="0" borderId="0" xfId="2" applyFont="1" applyFill="1" applyAlignment="1">
      <alignment vertical="center"/>
    </xf>
    <xf numFmtId="0" fontId="2" fillId="0" borderId="0" xfId="2" applyFont="1" applyFill="1" applyAlignment="1">
      <alignment horizontal="center" wrapText="1"/>
    </xf>
    <xf numFmtId="0" fontId="2" fillId="0" borderId="1" xfId="2" applyFont="1" applyFill="1" applyBorder="1" applyAlignment="1">
      <alignment horizontal="center" textRotation="90" wrapText="1"/>
    </xf>
    <xf numFmtId="0" fontId="2" fillId="0" borderId="1" xfId="2" applyFont="1" applyBorder="1" applyAlignment="1">
      <alignment horizontal="center" vertical="center" wrapText="1"/>
    </xf>
    <xf numFmtId="165" fontId="2" fillId="0" borderId="1" xfId="2" applyNumberFormat="1" applyFont="1" applyBorder="1" applyAlignment="1">
      <alignment horizontal="center" vertical="center" wrapText="1"/>
    </xf>
    <xf numFmtId="166" fontId="2" fillId="0" borderId="1" xfId="2" applyNumberFormat="1" applyFont="1" applyFill="1" applyBorder="1" applyAlignment="1">
      <alignment horizontal="center" vertical="center"/>
    </xf>
    <xf numFmtId="0" fontId="2" fillId="0" borderId="1" xfId="2" applyNumberFormat="1" applyFont="1" applyFill="1" applyBorder="1" applyAlignment="1">
      <alignment horizontal="center" vertical="center" wrapText="1"/>
    </xf>
    <xf numFmtId="4" fontId="2" fillId="0" borderId="1" xfId="2" applyNumberFormat="1" applyFont="1" applyFill="1" applyBorder="1" applyAlignment="1">
      <alignment horizontal="center" vertical="center"/>
    </xf>
    <xf numFmtId="2" fontId="2" fillId="0" borderId="1" xfId="2" applyNumberFormat="1" applyFont="1" applyFill="1" applyBorder="1" applyAlignment="1">
      <alignment horizontal="center" vertical="center"/>
    </xf>
    <xf numFmtId="0" fontId="2" fillId="0" borderId="0" xfId="2" applyFont="1" applyFill="1" applyAlignment="1">
      <alignment wrapText="1"/>
    </xf>
    <xf numFmtId="0" fontId="2" fillId="0" borderId="0" xfId="2" applyFont="1" applyAlignment="1">
      <alignment horizontal="center" vertical="center"/>
    </xf>
    <xf numFmtId="0" fontId="2" fillId="0" borderId="0" xfId="2" applyFont="1"/>
    <xf numFmtId="0" fontId="2" fillId="0" borderId="0" xfId="2" applyFont="1" applyAlignment="1">
      <alignment horizontal="center"/>
    </xf>
    <xf numFmtId="4" fontId="2" fillId="0" borderId="0" xfId="2" applyNumberFormat="1" applyFont="1"/>
    <xf numFmtId="0" fontId="2" fillId="0" borderId="0" xfId="2" applyFont="1" applyAlignment="1">
      <alignment horizontal="right"/>
    </xf>
    <xf numFmtId="0" fontId="10" fillId="0" borderId="0" xfId="2" applyFont="1" applyBorder="1" applyAlignment="1">
      <alignment horizontal="right" vertical="center"/>
    </xf>
    <xf numFmtId="0" fontId="2" fillId="0" borderId="0" xfId="2" applyFont="1" applyAlignment="1">
      <alignment wrapText="1"/>
    </xf>
    <xf numFmtId="0" fontId="2" fillId="0" borderId="0" xfId="2" applyFont="1" applyAlignment="1">
      <alignment vertical="center"/>
    </xf>
    <xf numFmtId="0" fontId="1" fillId="0" borderId="1"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top" wrapText="1"/>
    </xf>
    <xf numFmtId="0" fontId="2" fillId="0" borderId="0" xfId="0" applyFont="1" applyFill="1" applyBorder="1" applyAlignment="1">
      <alignment horizontal="center"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top" wrapText="1"/>
    </xf>
    <xf numFmtId="169" fontId="2" fillId="0" borderId="1" xfId="0" applyNumberFormat="1" applyFont="1" applyFill="1" applyBorder="1" applyAlignment="1">
      <alignment horizontal="center" vertical="center" wrapText="1"/>
    </xf>
    <xf numFmtId="166" fontId="0" fillId="0" borderId="0" xfId="0" applyNumberFormat="1" applyFill="1"/>
    <xf numFmtId="168" fontId="0" fillId="0" borderId="0" xfId="0" applyNumberFormat="1" applyFill="1"/>
    <xf numFmtId="14" fontId="2" fillId="0" borderId="1" xfId="0" applyNumberFormat="1" applyFont="1" applyFill="1" applyBorder="1" applyAlignment="1">
      <alignment horizontal="center" vertical="center" wrapText="1"/>
    </xf>
    <xf numFmtId="168" fontId="2"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0" fontId="1" fillId="0" borderId="1" xfId="0" applyFont="1" applyFill="1" applyBorder="1" applyAlignment="1">
      <alignment horizontal="center" vertical="top"/>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1" xfId="0" applyFont="1" applyFill="1" applyBorder="1" applyAlignment="1">
      <alignment vertical="top" wrapText="1"/>
    </xf>
    <xf numFmtId="0" fontId="2" fillId="0" borderId="4" xfId="0" applyFont="1" applyFill="1" applyBorder="1" applyAlignment="1">
      <alignment horizontal="left" vertical="top" wrapText="1"/>
    </xf>
    <xf numFmtId="168" fontId="2" fillId="0" borderId="1" xfId="0" applyNumberFormat="1" applyFont="1" applyFill="1" applyBorder="1" applyAlignment="1">
      <alignment horizontal="left" vertical="top" wrapText="1"/>
    </xf>
    <xf numFmtId="14" fontId="2" fillId="0" borderId="1" xfId="0" applyNumberFormat="1" applyFont="1" applyFill="1" applyBorder="1" applyAlignment="1">
      <alignment horizontal="left" vertical="top" wrapText="1"/>
    </xf>
    <xf numFmtId="0" fontId="1" fillId="0" borderId="1" xfId="0" applyFont="1" applyFill="1" applyBorder="1" applyAlignment="1">
      <alignment horizontal="left" vertical="top"/>
    </xf>
    <xf numFmtId="0" fontId="0" fillId="0" borderId="1" xfId="0" applyFill="1" applyBorder="1" applyAlignment="1">
      <alignment horizontal="left" vertical="top"/>
    </xf>
    <xf numFmtId="166" fontId="2" fillId="0" borderId="1" xfId="0" applyNumberFormat="1" applyFont="1" applyFill="1" applyBorder="1" applyAlignment="1">
      <alignment horizontal="left"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0" fillId="0" borderId="0" xfId="0" applyFill="1" applyAlignment="1">
      <alignment horizontal="center" vertical="top"/>
    </xf>
    <xf numFmtId="0" fontId="1" fillId="0" borderId="6" xfId="0" applyFont="1" applyFill="1" applyBorder="1"/>
    <xf numFmtId="0" fontId="1" fillId="0" borderId="1" xfId="0" applyFont="1" applyFill="1" applyBorder="1" applyAlignment="1">
      <alignment horizontal="left" wrapText="1"/>
    </xf>
    <xf numFmtId="0" fontId="1" fillId="0" borderId="0" xfId="0" applyFont="1" applyFill="1" applyAlignment="1">
      <alignment vertical="top"/>
    </xf>
    <xf numFmtId="0" fontId="1"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1" fillId="0" borderId="1" xfId="0" applyFont="1" applyFill="1" applyBorder="1" applyAlignment="1">
      <alignment horizontal="center" vertical="top"/>
    </xf>
    <xf numFmtId="0" fontId="2" fillId="0" borderId="1" xfId="0" applyFont="1" applyFill="1" applyBorder="1" applyAlignment="1">
      <alignment vertical="top" wrapText="1"/>
    </xf>
    <xf numFmtId="49" fontId="2" fillId="0" borderId="1" xfId="0" applyNumberFormat="1" applyFont="1" applyFill="1" applyBorder="1" applyAlignment="1">
      <alignment horizontal="center" vertical="top" wrapText="1"/>
    </xf>
    <xf numFmtId="0" fontId="0" fillId="0" borderId="0" xfId="0"/>
    <xf numFmtId="0" fontId="1" fillId="0" borderId="1" xfId="0" applyFont="1" applyFill="1" applyBorder="1" applyAlignment="1">
      <alignment horizontal="center" vertical="top"/>
    </xf>
    <xf numFmtId="0" fontId="1"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0" xfId="2" applyFont="1" applyFill="1" applyAlignment="1">
      <alignment horizontal="center" vertical="center"/>
    </xf>
    <xf numFmtId="0" fontId="4" fillId="0" borderId="1" xfId="0" applyFont="1" applyBorder="1" applyAlignment="1">
      <alignment horizontal="center" vertical="top"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left" vertical="top" wrapText="1"/>
    </xf>
    <xf numFmtId="0" fontId="4" fillId="0" borderId="1" xfId="0" applyFont="1" applyBorder="1"/>
    <xf numFmtId="0" fontId="4" fillId="0" borderId="1"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Fill="1" applyBorder="1" applyAlignment="1">
      <alignment horizontal="justify" vertical="top" wrapText="1"/>
    </xf>
    <xf numFmtId="0" fontId="1" fillId="0" borderId="1" xfId="0" applyFont="1" applyFill="1" applyBorder="1"/>
    <xf numFmtId="166" fontId="11" fillId="0" borderId="0" xfId="2" applyNumberFormat="1" applyFont="1" applyFill="1"/>
    <xf numFmtId="0" fontId="11" fillId="0" borderId="0" xfId="2" applyFont="1" applyFill="1"/>
    <xf numFmtId="4" fontId="11" fillId="0" borderId="1" xfId="2" applyNumberFormat="1" applyFont="1" applyFill="1" applyBorder="1" applyAlignment="1">
      <alignment horizontal="center" vertical="center"/>
    </xf>
    <xf numFmtId="165" fontId="2" fillId="0" borderId="1" xfId="2" applyNumberFormat="1" applyFont="1" applyFill="1" applyBorder="1" applyAlignment="1">
      <alignment horizontal="center" vertical="center" wrapText="1"/>
    </xf>
    <xf numFmtId="0" fontId="11" fillId="0" borderId="1" xfId="2" applyFont="1" applyFill="1" applyBorder="1" applyAlignment="1">
      <alignment vertical="top" wrapText="1"/>
    </xf>
    <xf numFmtId="0" fontId="11" fillId="0" borderId="1" xfId="2" applyFont="1" applyFill="1" applyBorder="1" applyAlignment="1">
      <alignment vertical="center" wrapText="1"/>
    </xf>
    <xf numFmtId="165" fontId="11" fillId="0" borderId="1" xfId="2" applyNumberFormat="1" applyFont="1" applyFill="1" applyBorder="1" applyAlignment="1">
      <alignment vertical="top" wrapText="1"/>
    </xf>
    <xf numFmtId="166" fontId="11" fillId="0" borderId="1" xfId="2" applyNumberFormat="1" applyFont="1" applyFill="1" applyBorder="1" applyAlignment="1">
      <alignment vertical="top"/>
    </xf>
    <xf numFmtId="49" fontId="11" fillId="0" borderId="1" xfId="2" applyNumberFormat="1" applyFont="1" applyFill="1" applyBorder="1" applyAlignment="1">
      <alignment vertical="center" wrapText="1"/>
    </xf>
    <xf numFmtId="0" fontId="2" fillId="3" borderId="1" xfId="2" applyFont="1" applyFill="1" applyBorder="1" applyAlignment="1">
      <alignment horizontal="center" vertical="center" wrapText="1"/>
    </xf>
    <xf numFmtId="165" fontId="2" fillId="3" borderId="1" xfId="2" applyNumberFormat="1" applyFont="1" applyFill="1" applyBorder="1" applyAlignment="1">
      <alignment horizontal="center" vertical="center" wrapText="1"/>
    </xf>
    <xf numFmtId="166" fontId="2" fillId="3" borderId="1" xfId="2" applyNumberFormat="1" applyFont="1" applyFill="1" applyBorder="1" applyAlignment="1">
      <alignment horizontal="center" vertical="center"/>
    </xf>
    <xf numFmtId="0" fontId="2" fillId="3" borderId="1" xfId="2" applyNumberFormat="1" applyFont="1" applyFill="1" applyBorder="1" applyAlignment="1">
      <alignment horizontal="center" vertical="center" wrapText="1"/>
    </xf>
    <xf numFmtId="4" fontId="11" fillId="0" borderId="1" xfId="3" applyNumberFormat="1" applyFont="1" applyFill="1" applyBorder="1" applyAlignment="1">
      <alignment horizontal="center" vertical="center" wrapText="1"/>
    </xf>
    <xf numFmtId="165" fontId="11" fillId="0" borderId="1" xfId="2" applyNumberFormat="1" applyFont="1" applyFill="1" applyBorder="1" applyAlignment="1">
      <alignment horizontal="center" vertical="center"/>
    </xf>
    <xf numFmtId="0" fontId="2" fillId="0" borderId="1" xfId="2" applyFont="1" applyFill="1" applyBorder="1" applyAlignment="1">
      <alignment horizontal="center"/>
    </xf>
    <xf numFmtId="0" fontId="2" fillId="0" borderId="1" xfId="2" applyFont="1" applyFill="1" applyBorder="1"/>
    <xf numFmtId="0" fontId="2" fillId="0" borderId="1" xfId="2" applyFont="1" applyFill="1" applyBorder="1" applyAlignment="1">
      <alignment wrapText="1"/>
    </xf>
    <xf numFmtId="0" fontId="2" fillId="0" borderId="0" xfId="3" applyFont="1" applyFill="1" applyAlignment="1">
      <alignment vertical="center" wrapText="1"/>
    </xf>
    <xf numFmtId="0" fontId="11" fillId="0" borderId="0" xfId="3" applyFont="1" applyFill="1" applyAlignment="1">
      <alignment vertical="center" wrapText="1"/>
    </xf>
    <xf numFmtId="0" fontId="2" fillId="0" borderId="0" xfId="2" applyFont="1" applyFill="1" applyAlignment="1"/>
    <xf numFmtId="0" fontId="11" fillId="0" borderId="0" xfId="2" applyFont="1" applyFill="1" applyAlignment="1"/>
    <xf numFmtId="4" fontId="2" fillId="0" borderId="0" xfId="3" applyNumberFormat="1" applyFont="1" applyFill="1" applyAlignment="1">
      <alignment horizontal="left" vertical="center" wrapText="1"/>
    </xf>
    <xf numFmtId="0" fontId="2" fillId="0" borderId="0" xfId="3" applyFont="1" applyFill="1" applyAlignment="1">
      <alignment horizontal="left" vertical="center" wrapText="1"/>
    </xf>
    <xf numFmtId="165" fontId="11" fillId="0" borderId="0" xfId="2" applyNumberFormat="1" applyFont="1" applyFill="1" applyBorder="1" applyAlignment="1">
      <alignment horizontal="center" vertical="center"/>
    </xf>
    <xf numFmtId="166" fontId="11" fillId="0" borderId="0" xfId="2" applyNumberFormat="1" applyFont="1"/>
    <xf numFmtId="4" fontId="11" fillId="0" borderId="0" xfId="2" applyNumberFormat="1" applyFont="1" applyFill="1"/>
    <xf numFmtId="0" fontId="11" fillId="0" borderId="1" xfId="3" applyFont="1" applyFill="1" applyBorder="1" applyAlignment="1">
      <alignment horizontal="center" vertical="center" wrapText="1"/>
    </xf>
    <xf numFmtId="0" fontId="2" fillId="0" borderId="1" xfId="2" applyFont="1" applyFill="1" applyBorder="1" applyAlignment="1">
      <alignment horizontal="left" vertical="top" wrapText="1"/>
    </xf>
    <xf numFmtId="0" fontId="11" fillId="0" borderId="1" xfId="2" applyFont="1" applyFill="1" applyBorder="1" applyAlignment="1" applyProtection="1">
      <alignment horizontal="center" vertical="center" wrapText="1"/>
    </xf>
    <xf numFmtId="49" fontId="2" fillId="0" borderId="1" xfId="2" applyNumberFormat="1" applyFont="1" applyFill="1" applyBorder="1" applyAlignment="1" applyProtection="1">
      <alignment horizontal="center" vertical="center" wrapText="1"/>
    </xf>
    <xf numFmtId="0" fontId="2" fillId="0" borderId="1" xfId="2" applyFont="1" applyBorder="1" applyAlignment="1">
      <alignment horizontal="left" vertical="top" wrapText="1"/>
    </xf>
    <xf numFmtId="4" fontId="2" fillId="3" borderId="1" xfId="2" applyNumberFormat="1" applyFont="1" applyFill="1" applyBorder="1" applyAlignment="1">
      <alignment horizontal="center" vertical="center"/>
    </xf>
    <xf numFmtId="2" fontId="2" fillId="3" borderId="1" xfId="2" applyNumberFormat="1" applyFont="1" applyFill="1" applyBorder="1" applyAlignment="1">
      <alignment horizontal="center" vertical="center"/>
    </xf>
    <xf numFmtId="49" fontId="2" fillId="3" borderId="1" xfId="2" applyNumberFormat="1" applyFont="1" applyFill="1" applyBorder="1" applyAlignment="1" applyProtection="1">
      <alignment horizontal="center" vertical="center" wrapText="1"/>
    </xf>
    <xf numFmtId="49" fontId="2" fillId="3" borderId="1" xfId="2" applyNumberFormat="1" applyFont="1" applyFill="1" applyBorder="1" applyAlignment="1">
      <alignment horizontal="center" vertical="center" wrapText="1"/>
    </xf>
    <xf numFmtId="0" fontId="2" fillId="3" borderId="1" xfId="2" applyFont="1" applyFill="1" applyBorder="1" applyAlignment="1">
      <alignment horizontal="left" vertical="top" wrapText="1"/>
    </xf>
    <xf numFmtId="49" fontId="11" fillId="0" borderId="1" xfId="2" applyNumberFormat="1" applyFont="1" applyFill="1" applyBorder="1" applyAlignment="1" applyProtection="1">
      <alignment horizontal="center" vertical="center" wrapText="1"/>
    </xf>
    <xf numFmtId="49" fontId="2" fillId="0" borderId="1" xfId="2" applyNumberFormat="1" applyFont="1" applyFill="1" applyBorder="1" applyAlignment="1">
      <alignment horizontal="left" vertical="center" wrapText="1"/>
    </xf>
    <xf numFmtId="0" fontId="2" fillId="0" borderId="1" xfId="2" applyFont="1" applyFill="1" applyBorder="1" applyAlignment="1" applyProtection="1">
      <alignment horizontal="left" vertical="center" wrapText="1"/>
    </xf>
    <xf numFmtId="0" fontId="2" fillId="3" borderId="1" xfId="2" applyFont="1" applyFill="1" applyBorder="1" applyAlignment="1" applyProtection="1">
      <alignment horizontal="left" vertical="center" wrapText="1"/>
    </xf>
    <xf numFmtId="0" fontId="2" fillId="0" borderId="1" xfId="2" applyFont="1" applyFill="1" applyBorder="1" applyAlignment="1">
      <alignment horizontal="left" vertical="center"/>
    </xf>
    <xf numFmtId="0" fontId="2" fillId="0" borderId="1" xfId="0" applyFont="1" applyFill="1" applyBorder="1" applyAlignment="1">
      <alignment horizontal="center"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2" applyFont="1" applyFill="1" applyBorder="1" applyAlignment="1">
      <alignment horizontal="center" vertical="center" wrapText="1"/>
    </xf>
    <xf numFmtId="0" fontId="2" fillId="0" borderId="1" xfId="2" applyFont="1" applyFill="1" applyBorder="1" applyAlignment="1">
      <alignment horizontal="center" vertical="top" wrapText="1"/>
    </xf>
    <xf numFmtId="0" fontId="2" fillId="0" borderId="1" xfId="2" applyFont="1" applyFill="1" applyBorder="1" applyAlignment="1">
      <alignment horizontal="center" vertical="center"/>
    </xf>
    <xf numFmtId="49" fontId="2" fillId="0" borderId="1" xfId="2" applyNumberFormat="1" applyFont="1" applyFill="1" applyBorder="1" applyAlignment="1">
      <alignment horizontal="center" vertical="center"/>
    </xf>
    <xf numFmtId="49" fontId="2" fillId="0" borderId="1" xfId="2" applyNumberFormat="1"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horizontal="center" vertical="top"/>
    </xf>
    <xf numFmtId="0" fontId="1" fillId="0" borderId="0" xfId="0" applyFont="1" applyAlignment="1">
      <alignment horizontal="center" vertical="top"/>
    </xf>
    <xf numFmtId="0" fontId="1" fillId="0" borderId="1" xfId="0" applyFont="1" applyFill="1" applyBorder="1" applyAlignment="1">
      <alignment horizontal="center"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1" fillId="0" borderId="2" xfId="0" applyFont="1" applyFill="1" applyBorder="1" applyAlignment="1">
      <alignment horizontal="center" vertical="top"/>
    </xf>
    <xf numFmtId="0" fontId="1" fillId="0" borderId="3" xfId="0" applyFont="1" applyFill="1" applyBorder="1" applyAlignment="1">
      <alignment horizontal="center" vertical="top"/>
    </xf>
    <xf numFmtId="0" fontId="1" fillId="0" borderId="4" xfId="0" applyFont="1" applyFill="1" applyBorder="1" applyAlignment="1">
      <alignment horizontal="center" vertical="top"/>
    </xf>
    <xf numFmtId="49" fontId="2" fillId="0" borderId="2" xfId="0" applyNumberFormat="1" applyFont="1" applyFill="1"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vertical="top" wrapText="1"/>
    </xf>
    <xf numFmtId="166" fontId="1" fillId="0" borderId="1" xfId="0" applyNumberFormat="1" applyFont="1" applyFill="1" applyBorder="1" applyAlignment="1">
      <alignment horizontal="center" vertical="top" wrapText="1"/>
    </xf>
    <xf numFmtId="166" fontId="2" fillId="0" borderId="1" xfId="0" applyNumberFormat="1" applyFont="1" applyFill="1" applyBorder="1" applyAlignment="1">
      <alignment horizontal="center" vertical="top" wrapText="1"/>
    </xf>
    <xf numFmtId="0" fontId="1" fillId="0" borderId="0" xfId="0" applyFont="1" applyFill="1" applyBorder="1" applyAlignment="1">
      <alignment horizontal="right"/>
    </xf>
    <xf numFmtId="0" fontId="2" fillId="0" borderId="0" xfId="0" applyFont="1" applyFill="1" applyBorder="1" applyAlignment="1">
      <alignment horizontal="center" vertical="top" wrapText="1"/>
    </xf>
    <xf numFmtId="0" fontId="0" fillId="0" borderId="1" xfId="0" applyFill="1" applyBorder="1"/>
    <xf numFmtId="0" fontId="6" fillId="0" borderId="2"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1"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6" fillId="0" borderId="1" xfId="0" applyFont="1" applyFill="1" applyBorder="1" applyAlignment="1">
      <alignment horizontal="center" vertical="top" wrapText="1"/>
    </xf>
    <xf numFmtId="0" fontId="6" fillId="0" borderId="1" xfId="0" applyFont="1" applyFill="1" applyBorder="1" applyAlignment="1">
      <alignment horizontal="justify" vertical="top" wrapText="1"/>
    </xf>
    <xf numFmtId="0" fontId="8" fillId="0" borderId="1" xfId="0" applyFont="1" applyFill="1" applyBorder="1" applyAlignment="1">
      <alignment horizontal="left" vertical="top" wrapText="1"/>
    </xf>
    <xf numFmtId="0" fontId="2" fillId="0" borderId="1" xfId="2" applyFont="1" applyFill="1" applyBorder="1" applyAlignment="1">
      <alignment horizontal="center" vertical="center" wrapText="1"/>
    </xf>
    <xf numFmtId="49" fontId="2" fillId="0" borderId="1" xfId="2" applyNumberFormat="1" applyFont="1" applyFill="1" applyBorder="1" applyAlignment="1">
      <alignment horizontal="left" vertical="top" wrapText="1"/>
    </xf>
    <xf numFmtId="49" fontId="11" fillId="0" borderId="1" xfId="2" applyNumberFormat="1" applyFont="1" applyFill="1" applyBorder="1" applyAlignment="1">
      <alignment horizontal="center" vertical="center"/>
    </xf>
    <xf numFmtId="0" fontId="2" fillId="0" borderId="1" xfId="2" applyFont="1" applyFill="1" applyBorder="1" applyAlignment="1">
      <alignment horizontal="center" vertical="center"/>
    </xf>
    <xf numFmtId="0" fontId="2" fillId="0" borderId="2" xfId="2" applyFont="1" applyFill="1" applyBorder="1" applyAlignment="1">
      <alignment horizontal="center" textRotation="90" wrapText="1"/>
    </xf>
    <xf numFmtId="0" fontId="2" fillId="0" borderId="3" xfId="2" applyFont="1" applyFill="1" applyBorder="1" applyAlignment="1">
      <alignment horizontal="center" textRotation="90" wrapText="1"/>
    </xf>
    <xf numFmtId="0" fontId="2" fillId="0" borderId="4" xfId="2" applyFont="1" applyFill="1" applyBorder="1" applyAlignment="1">
      <alignment horizontal="center" textRotation="90" wrapText="1"/>
    </xf>
    <xf numFmtId="0" fontId="2" fillId="0" borderId="1" xfId="2" applyFont="1" applyFill="1" applyBorder="1" applyAlignment="1">
      <alignment horizontal="center" vertical="top" wrapText="1"/>
    </xf>
    <xf numFmtId="0" fontId="11" fillId="0" borderId="1" xfId="2" applyFont="1" applyFill="1" applyBorder="1" applyAlignment="1">
      <alignment horizontal="center" vertical="center"/>
    </xf>
    <xf numFmtId="49" fontId="2" fillId="0" borderId="1" xfId="2" applyNumberFormat="1" applyFont="1" applyFill="1" applyBorder="1" applyAlignment="1">
      <alignment horizontal="center" vertical="center"/>
    </xf>
    <xf numFmtId="0" fontId="2" fillId="0" borderId="0" xfId="2" applyFont="1" applyFill="1" applyAlignment="1">
      <alignment horizontal="right"/>
    </xf>
    <xf numFmtId="0" fontId="2" fillId="0" borderId="0" xfId="2" applyFont="1" applyFill="1" applyAlignment="1">
      <alignment horizontal="center" vertical="center" wrapText="1"/>
    </xf>
    <xf numFmtId="0" fontId="2" fillId="0" borderId="0" xfId="2" applyFont="1" applyFill="1" applyAlignment="1">
      <alignment horizontal="center" vertical="center"/>
    </xf>
    <xf numFmtId="0" fontId="2" fillId="0" borderId="1" xfId="2" applyFont="1" applyFill="1" applyBorder="1" applyAlignment="1">
      <alignment horizontal="center" vertical="top"/>
    </xf>
    <xf numFmtId="166" fontId="11" fillId="0" borderId="1" xfId="2" applyNumberFormat="1" applyFont="1" applyFill="1" applyBorder="1" applyAlignment="1">
      <alignment horizontal="center" vertical="center" wrapText="1"/>
    </xf>
    <xf numFmtId="166" fontId="2" fillId="0" borderId="1" xfId="2" applyNumberFormat="1" applyFont="1" applyFill="1" applyBorder="1" applyAlignment="1">
      <alignment horizontal="center" vertical="center" wrapText="1"/>
    </xf>
    <xf numFmtId="0" fontId="11" fillId="0" borderId="1" xfId="2" applyFont="1" applyFill="1" applyBorder="1" applyAlignment="1">
      <alignment horizontal="left" vertical="center"/>
    </xf>
    <xf numFmtId="0" fontId="10" fillId="0" borderId="1" xfId="2" applyFont="1" applyFill="1" applyBorder="1" applyAlignment="1">
      <alignment horizontal="left" vertical="center" wrapText="1"/>
    </xf>
    <xf numFmtId="49" fontId="2"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 fillId="0" borderId="1" xfId="0" applyFont="1" applyBorder="1" applyAlignment="1">
      <alignment horizontal="center" vertical="center"/>
    </xf>
    <xf numFmtId="0" fontId="1" fillId="0" borderId="0" xfId="0" applyFont="1" applyAlignment="1">
      <alignment horizontal="right"/>
    </xf>
    <xf numFmtId="0" fontId="1" fillId="0" borderId="0" xfId="0" applyFont="1" applyAlignment="1">
      <alignment horizontal="center" wrapText="1"/>
    </xf>
    <xf numFmtId="0" fontId="1" fillId="0" borderId="0" xfId="0" applyFont="1" applyAlignment="1">
      <alignment horizontal="center"/>
    </xf>
    <xf numFmtId="0" fontId="4" fillId="0" borderId="1" xfId="0" applyFont="1" applyBorder="1" applyAlignment="1">
      <alignment horizontal="center" vertical="top"/>
    </xf>
    <xf numFmtId="0" fontId="4" fillId="0" borderId="1" xfId="0" applyFont="1" applyBorder="1" applyAlignment="1">
      <alignment horizontal="left" vertical="top" wrapText="1"/>
    </xf>
    <xf numFmtId="0" fontId="4" fillId="3" borderId="1" xfId="0" applyFont="1" applyFill="1" applyBorder="1" applyAlignment="1">
      <alignment horizontal="center" vertical="center"/>
    </xf>
    <xf numFmtId="0" fontId="4" fillId="0" borderId="1" xfId="0" applyFont="1" applyFill="1" applyBorder="1" applyAlignment="1">
      <alignment horizontal="left" vertical="top" wrapText="1"/>
    </xf>
    <xf numFmtId="0" fontId="4" fillId="0" borderId="1" xfId="0" applyFont="1" applyBorder="1" applyAlignment="1">
      <alignment horizontal="left"/>
    </xf>
    <xf numFmtId="0" fontId="1" fillId="0" borderId="0" xfId="0" applyFont="1" applyAlignment="1">
      <alignment horizontal="left" wrapText="1"/>
    </xf>
    <xf numFmtId="0" fontId="1" fillId="0" borderId="0" xfId="0" applyFont="1" applyFill="1" applyAlignment="1">
      <alignment horizont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xf>
    <xf numFmtId="0" fontId="1" fillId="0" borderId="5" xfId="0" applyFont="1" applyFill="1" applyBorder="1" applyAlignment="1">
      <alignment horizontal="left" vertical="top"/>
    </xf>
  </cellXfs>
  <cellStyles count="4">
    <cellStyle name="Обычный" xfId="0" builtinId="0"/>
    <cellStyle name="Обычный 2" xfId="1"/>
    <cellStyle name="Обычный 3" xfId="2"/>
    <cellStyle name="Обычный_Таблицы_3 и форматы_"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6.bin"/><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printerSettings" Target="../printerSettings/printerSettings27.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4" Type="http://schemas.openxmlformats.org/officeDocument/2006/relationships/printerSettings" Target="../printerSettings/printerSettings3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view="pageBreakPreview" zoomScale="80" zoomScaleNormal="100" zoomScaleSheetLayoutView="80" workbookViewId="0">
      <selection activeCell="A4" sqref="A4:XFD9"/>
    </sheetView>
  </sheetViews>
  <sheetFormatPr defaultColWidth="9.140625" defaultRowHeight="15.75" x14ac:dyDescent="0.25"/>
  <cols>
    <col min="1" max="1" width="5.140625" style="45" customWidth="1"/>
    <col min="2" max="2" width="5.140625" style="3" hidden="1" customWidth="1"/>
    <col min="3" max="3" width="48.5703125" style="2" customWidth="1"/>
    <col min="4" max="4" width="17.7109375" style="2" customWidth="1"/>
    <col min="5" max="5" width="12" style="3" customWidth="1"/>
    <col min="6" max="6" width="11.7109375" style="1" bestFit="1" customWidth="1"/>
    <col min="7" max="7" width="11" style="38" bestFit="1" customWidth="1"/>
    <col min="8" max="8" width="12" style="7" customWidth="1"/>
    <col min="9" max="9" width="35" style="7" customWidth="1"/>
    <col min="10" max="16384" width="9.140625" style="1"/>
  </cols>
  <sheetData>
    <row r="1" spans="1:11" x14ac:dyDescent="0.25">
      <c r="I1" s="36" t="s">
        <v>9</v>
      </c>
    </row>
    <row r="3" spans="1:11" x14ac:dyDescent="0.25">
      <c r="B3" s="14"/>
      <c r="E3" s="14"/>
    </row>
    <row r="4" spans="1:11" x14ac:dyDescent="0.25">
      <c r="A4" s="1"/>
      <c r="B4" s="182" t="s">
        <v>766</v>
      </c>
      <c r="C4" s="182"/>
      <c r="D4" s="182"/>
      <c r="E4" s="182"/>
      <c r="F4" s="182"/>
      <c r="G4" s="182"/>
      <c r="H4" s="182"/>
      <c r="I4" s="182"/>
    </row>
    <row r="6" spans="1:11" x14ac:dyDescent="0.25">
      <c r="A6" s="180" t="s">
        <v>0</v>
      </c>
      <c r="B6" s="180" t="s">
        <v>0</v>
      </c>
      <c r="C6" s="180" t="s">
        <v>1</v>
      </c>
      <c r="D6" s="180" t="s">
        <v>291</v>
      </c>
      <c r="E6" s="180" t="s">
        <v>2</v>
      </c>
      <c r="F6" s="180" t="s">
        <v>3</v>
      </c>
      <c r="G6" s="180"/>
      <c r="H6" s="180"/>
      <c r="I6" s="180" t="s">
        <v>4</v>
      </c>
      <c r="J6" s="7"/>
      <c r="K6" s="7"/>
    </row>
    <row r="7" spans="1:11" x14ac:dyDescent="0.25">
      <c r="A7" s="180"/>
      <c r="B7" s="180"/>
      <c r="C7" s="180"/>
      <c r="D7" s="180"/>
      <c r="E7" s="180"/>
      <c r="F7" s="180" t="s">
        <v>86</v>
      </c>
      <c r="G7" s="180" t="s">
        <v>341</v>
      </c>
      <c r="H7" s="180"/>
      <c r="I7" s="180"/>
      <c r="J7" s="7"/>
      <c r="K7" s="7"/>
    </row>
    <row r="8" spans="1:11" ht="48" customHeight="1" x14ac:dyDescent="0.25">
      <c r="A8" s="180"/>
      <c r="B8" s="180"/>
      <c r="C8" s="180"/>
      <c r="D8" s="180"/>
      <c r="E8" s="180"/>
      <c r="F8" s="180"/>
      <c r="G8" s="105" t="s">
        <v>5</v>
      </c>
      <c r="H8" s="112" t="s">
        <v>584</v>
      </c>
      <c r="I8" s="180"/>
      <c r="J8" s="7"/>
      <c r="K8" s="7"/>
    </row>
    <row r="9" spans="1:11" x14ac:dyDescent="0.25">
      <c r="A9" s="86">
        <v>1</v>
      </c>
      <c r="B9" s="105">
        <v>1</v>
      </c>
      <c r="C9" s="105">
        <v>2</v>
      </c>
      <c r="D9" s="105">
        <v>3</v>
      </c>
      <c r="E9" s="105">
        <v>4</v>
      </c>
      <c r="F9" s="105">
        <v>5</v>
      </c>
      <c r="G9" s="105">
        <v>6</v>
      </c>
      <c r="H9" s="112">
        <v>7</v>
      </c>
      <c r="I9" s="105">
        <v>8</v>
      </c>
      <c r="J9" s="7"/>
      <c r="K9" s="7"/>
    </row>
    <row r="10" spans="1:11" x14ac:dyDescent="0.25">
      <c r="A10" s="102"/>
      <c r="B10" s="183" t="s">
        <v>87</v>
      </c>
      <c r="C10" s="183"/>
      <c r="D10" s="183"/>
      <c r="E10" s="183"/>
      <c r="F10" s="183"/>
      <c r="G10" s="183"/>
      <c r="H10" s="183"/>
      <c r="I10" s="183"/>
      <c r="J10" s="7"/>
      <c r="K10" s="7"/>
    </row>
    <row r="11" spans="1:11" ht="63" x14ac:dyDescent="0.25">
      <c r="A11" s="86">
        <v>1</v>
      </c>
      <c r="B11" s="105">
        <v>1</v>
      </c>
      <c r="C11" s="16" t="s">
        <v>7</v>
      </c>
      <c r="D11" s="16" t="s">
        <v>292</v>
      </c>
      <c r="E11" s="107" t="s">
        <v>6</v>
      </c>
      <c r="F11" s="21">
        <v>98.9</v>
      </c>
      <c r="G11" s="107">
        <v>98.9</v>
      </c>
      <c r="H11" s="21">
        <v>98.7</v>
      </c>
      <c r="I11" s="105"/>
      <c r="J11" s="7"/>
      <c r="K11" s="7"/>
    </row>
    <row r="12" spans="1:11" ht="78.75" x14ac:dyDescent="0.25">
      <c r="A12" s="86">
        <v>2</v>
      </c>
      <c r="B12" s="105">
        <v>2</v>
      </c>
      <c r="C12" s="16" t="s">
        <v>47</v>
      </c>
      <c r="D12" s="16" t="s">
        <v>292</v>
      </c>
      <c r="E12" s="107" t="s">
        <v>6</v>
      </c>
      <c r="F12" s="17">
        <v>7.0000000000000001E-3</v>
      </c>
      <c r="G12" s="107">
        <v>0.1</v>
      </c>
      <c r="H12" s="17">
        <v>0</v>
      </c>
      <c r="I12" s="107"/>
      <c r="J12" s="7"/>
      <c r="K12" s="7"/>
    </row>
    <row r="13" spans="1:11" ht="94.5" x14ac:dyDescent="0.25">
      <c r="A13" s="88">
        <v>3</v>
      </c>
      <c r="B13" s="107">
        <v>3</v>
      </c>
      <c r="C13" s="16" t="s">
        <v>288</v>
      </c>
      <c r="D13" s="16" t="s">
        <v>292</v>
      </c>
      <c r="E13" s="107" t="s">
        <v>6</v>
      </c>
      <c r="F13" s="21">
        <v>45.6</v>
      </c>
      <c r="G13" s="21">
        <v>50</v>
      </c>
      <c r="H13" s="21">
        <v>33.5</v>
      </c>
      <c r="I13" s="107"/>
      <c r="J13" s="7"/>
      <c r="K13" s="7"/>
    </row>
    <row r="14" spans="1:11" ht="31.5" x14ac:dyDescent="0.25">
      <c r="A14" s="86">
        <v>4</v>
      </c>
      <c r="B14" s="105">
        <v>4</v>
      </c>
      <c r="C14" s="16" t="s">
        <v>150</v>
      </c>
      <c r="D14" s="16" t="s">
        <v>292</v>
      </c>
      <c r="E14" s="107" t="s">
        <v>6</v>
      </c>
      <c r="F14" s="19">
        <v>86.9</v>
      </c>
      <c r="G14" s="19">
        <v>88.8</v>
      </c>
      <c r="H14" s="19">
        <v>88.13</v>
      </c>
      <c r="I14" s="107"/>
      <c r="J14" s="7"/>
      <c r="K14" s="7"/>
    </row>
    <row r="15" spans="1:11" ht="63" x14ac:dyDescent="0.25">
      <c r="A15" s="88">
        <v>5</v>
      </c>
      <c r="B15" s="107">
        <v>5</v>
      </c>
      <c r="C15" s="16" t="s">
        <v>151</v>
      </c>
      <c r="D15" s="16" t="s">
        <v>292</v>
      </c>
      <c r="E15" s="107" t="s">
        <v>6</v>
      </c>
      <c r="F15" s="27">
        <v>100</v>
      </c>
      <c r="G15" s="107">
        <v>100</v>
      </c>
      <c r="H15" s="27">
        <v>100</v>
      </c>
      <c r="I15" s="107"/>
      <c r="J15" s="7"/>
      <c r="K15" s="7"/>
    </row>
    <row r="16" spans="1:11" ht="78.75" x14ac:dyDescent="0.25">
      <c r="A16" s="88">
        <v>6</v>
      </c>
      <c r="B16" s="107">
        <v>6</v>
      </c>
      <c r="C16" s="16" t="s">
        <v>136</v>
      </c>
      <c r="D16" s="16" t="s">
        <v>292</v>
      </c>
      <c r="E16" s="107" t="s">
        <v>137</v>
      </c>
      <c r="F16" s="27">
        <v>21</v>
      </c>
      <c r="G16" s="27">
        <v>22</v>
      </c>
      <c r="H16" s="27">
        <v>56</v>
      </c>
      <c r="I16" s="107"/>
      <c r="J16" s="7"/>
      <c r="K16" s="7"/>
    </row>
    <row r="17" spans="1:11" x14ac:dyDescent="0.25">
      <c r="A17" s="102"/>
      <c r="B17" s="181" t="s">
        <v>88</v>
      </c>
      <c r="C17" s="181"/>
      <c r="D17" s="181"/>
      <c r="E17" s="181"/>
      <c r="F17" s="181"/>
      <c r="G17" s="181"/>
      <c r="H17" s="181"/>
      <c r="I17" s="181"/>
      <c r="J17" s="7"/>
      <c r="K17" s="7"/>
    </row>
    <row r="18" spans="1:11" ht="94.5" x14ac:dyDescent="0.25">
      <c r="A18" s="88">
        <v>7</v>
      </c>
      <c r="B18" s="107">
        <v>7</v>
      </c>
      <c r="C18" s="16" t="s">
        <v>123</v>
      </c>
      <c r="D18" s="16" t="s">
        <v>293</v>
      </c>
      <c r="E18" s="107" t="s">
        <v>48</v>
      </c>
      <c r="F18" s="107">
        <v>0</v>
      </c>
      <c r="G18" s="107">
        <v>0</v>
      </c>
      <c r="H18" s="111">
        <v>0</v>
      </c>
      <c r="I18" s="107"/>
      <c r="J18" s="7"/>
      <c r="K18" s="7"/>
    </row>
    <row r="19" spans="1:11" ht="31.5" x14ac:dyDescent="0.25">
      <c r="A19" s="88">
        <v>8</v>
      </c>
      <c r="B19" s="107">
        <v>8</v>
      </c>
      <c r="C19" s="16" t="s">
        <v>56</v>
      </c>
      <c r="D19" s="16" t="s">
        <v>293</v>
      </c>
      <c r="E19" s="107" t="s">
        <v>6</v>
      </c>
      <c r="F19" s="107">
        <v>99.5</v>
      </c>
      <c r="G19" s="18">
        <v>100</v>
      </c>
      <c r="H19" s="21">
        <v>101.3</v>
      </c>
      <c r="I19" s="80"/>
      <c r="J19" s="7"/>
      <c r="K19" s="7"/>
    </row>
    <row r="20" spans="1:11" ht="31.5" x14ac:dyDescent="0.25">
      <c r="A20" s="88">
        <v>9</v>
      </c>
      <c r="B20" s="107">
        <v>9</v>
      </c>
      <c r="C20" s="41" t="s">
        <v>49</v>
      </c>
      <c r="D20" s="16" t="s">
        <v>293</v>
      </c>
      <c r="E20" s="107" t="s">
        <v>6</v>
      </c>
      <c r="F20" s="107">
        <v>99.4</v>
      </c>
      <c r="G20" s="18">
        <v>97.7</v>
      </c>
      <c r="H20" s="21">
        <v>99.4</v>
      </c>
      <c r="I20" s="80"/>
      <c r="J20" s="7"/>
      <c r="K20" s="7"/>
    </row>
    <row r="21" spans="1:11" ht="48" customHeight="1" x14ac:dyDescent="0.25">
      <c r="A21" s="88">
        <v>10</v>
      </c>
      <c r="B21" s="107">
        <v>11</v>
      </c>
      <c r="C21" s="16" t="s">
        <v>57</v>
      </c>
      <c r="D21" s="16" t="s">
        <v>293</v>
      </c>
      <c r="E21" s="107" t="s">
        <v>6</v>
      </c>
      <c r="F21" s="53">
        <v>0</v>
      </c>
      <c r="G21" s="19">
        <v>0.02</v>
      </c>
      <c r="H21" s="19">
        <v>0</v>
      </c>
      <c r="I21" s="107"/>
      <c r="J21" s="7"/>
      <c r="K21" s="7"/>
    </row>
    <row r="22" spans="1:11" ht="63" x14ac:dyDescent="0.25">
      <c r="A22" s="88">
        <v>11</v>
      </c>
      <c r="B22" s="107">
        <v>12</v>
      </c>
      <c r="C22" s="16" t="s">
        <v>50</v>
      </c>
      <c r="D22" s="16" t="s">
        <v>293</v>
      </c>
      <c r="E22" s="105" t="s">
        <v>8</v>
      </c>
      <c r="F22" s="107">
        <v>83.1</v>
      </c>
      <c r="G22" s="107">
        <v>83.5</v>
      </c>
      <c r="H22" s="111">
        <v>79.8</v>
      </c>
      <c r="I22" s="105"/>
      <c r="J22" s="7"/>
      <c r="K22" s="7"/>
    </row>
    <row r="23" spans="1:11" ht="63" x14ac:dyDescent="0.25">
      <c r="A23" s="88">
        <v>12</v>
      </c>
      <c r="B23" s="107">
        <v>13</v>
      </c>
      <c r="C23" s="16" t="s">
        <v>51</v>
      </c>
      <c r="D23" s="16" t="s">
        <v>293</v>
      </c>
      <c r="E23" s="105" t="s">
        <v>8</v>
      </c>
      <c r="F23" s="107">
        <v>46.7</v>
      </c>
      <c r="G23" s="107">
        <v>47</v>
      </c>
      <c r="H23" s="18">
        <v>46.2</v>
      </c>
      <c r="I23" s="107"/>
      <c r="J23" s="7"/>
      <c r="K23" s="7"/>
    </row>
    <row r="24" spans="1:11" ht="31.5" x14ac:dyDescent="0.25">
      <c r="A24" s="88">
        <v>13</v>
      </c>
      <c r="B24" s="107">
        <v>14</v>
      </c>
      <c r="C24" s="16" t="s">
        <v>52</v>
      </c>
      <c r="D24" s="16" t="s">
        <v>293</v>
      </c>
      <c r="E24" s="105" t="s">
        <v>53</v>
      </c>
      <c r="F24" s="107">
        <v>1</v>
      </c>
      <c r="G24" s="107">
        <v>1</v>
      </c>
      <c r="H24" s="111">
        <v>1</v>
      </c>
      <c r="I24" s="107"/>
      <c r="J24" s="7"/>
      <c r="K24" s="7"/>
    </row>
    <row r="25" spans="1:11" x14ac:dyDescent="0.25">
      <c r="A25" s="102"/>
      <c r="B25" s="181" t="s">
        <v>89</v>
      </c>
      <c r="C25" s="181"/>
      <c r="D25" s="181"/>
      <c r="E25" s="181"/>
      <c r="F25" s="181"/>
      <c r="G25" s="181"/>
      <c r="H25" s="181"/>
      <c r="I25" s="181"/>
      <c r="J25" s="7"/>
      <c r="K25" s="7"/>
    </row>
    <row r="26" spans="1:11" ht="63" x14ac:dyDescent="0.25">
      <c r="A26" s="88">
        <v>14</v>
      </c>
      <c r="B26" s="107">
        <v>15</v>
      </c>
      <c r="C26" s="16" t="s">
        <v>58</v>
      </c>
      <c r="D26" s="16" t="s">
        <v>293</v>
      </c>
      <c r="E26" s="105" t="s">
        <v>53</v>
      </c>
      <c r="F26" s="107">
        <v>1</v>
      </c>
      <c r="G26" s="107">
        <v>1</v>
      </c>
      <c r="H26" s="111">
        <v>1</v>
      </c>
      <c r="I26" s="107"/>
      <c r="J26" s="7"/>
      <c r="K26" s="7"/>
    </row>
    <row r="27" spans="1:11" ht="63" x14ac:dyDescent="0.25">
      <c r="A27" s="88">
        <v>15</v>
      </c>
      <c r="B27" s="107">
        <v>16</v>
      </c>
      <c r="C27" s="16" t="s">
        <v>765</v>
      </c>
      <c r="D27" s="16" t="s">
        <v>293</v>
      </c>
      <c r="E27" s="105" t="s">
        <v>36</v>
      </c>
      <c r="F27" s="20">
        <v>1.0062</v>
      </c>
      <c r="G27" s="20">
        <v>1.0064</v>
      </c>
      <c r="H27" s="20">
        <v>1.0064</v>
      </c>
      <c r="I27" s="107"/>
      <c r="J27" s="7"/>
      <c r="K27" s="7"/>
    </row>
    <row r="28" spans="1:11" ht="63" x14ac:dyDescent="0.25">
      <c r="A28" s="111">
        <v>16</v>
      </c>
      <c r="B28" s="107">
        <v>18</v>
      </c>
      <c r="C28" s="16" t="s">
        <v>59</v>
      </c>
      <c r="D28" s="16" t="s">
        <v>293</v>
      </c>
      <c r="E28" s="105" t="s">
        <v>36</v>
      </c>
      <c r="F28" s="107">
        <v>1.8153999999999999</v>
      </c>
      <c r="G28" s="107">
        <v>1.7927</v>
      </c>
      <c r="H28" s="111">
        <v>1.7927</v>
      </c>
      <c r="I28" s="107"/>
      <c r="J28" s="7"/>
      <c r="K28" s="7"/>
    </row>
    <row r="29" spans="1:11" ht="31.5" x14ac:dyDescent="0.25">
      <c r="A29" s="111">
        <v>17</v>
      </c>
      <c r="B29" s="107">
        <v>19</v>
      </c>
      <c r="C29" s="16" t="s">
        <v>124</v>
      </c>
      <c r="D29" s="16" t="s">
        <v>293</v>
      </c>
      <c r="E29" s="105" t="s">
        <v>84</v>
      </c>
      <c r="F29" s="107">
        <v>8951.4</v>
      </c>
      <c r="G29" s="18">
        <v>8431.2999999999993</v>
      </c>
      <c r="H29" s="18">
        <v>10300.200000000001</v>
      </c>
      <c r="I29" s="79"/>
      <c r="J29" s="7"/>
      <c r="K29" s="7"/>
    </row>
    <row r="30" spans="1:11" ht="63" x14ac:dyDescent="0.25">
      <c r="A30" s="111">
        <v>18</v>
      </c>
      <c r="B30" s="107">
        <v>22</v>
      </c>
      <c r="C30" s="16" t="s">
        <v>54</v>
      </c>
      <c r="D30" s="16" t="s">
        <v>293</v>
      </c>
      <c r="E30" s="105" t="s">
        <v>36</v>
      </c>
      <c r="F30" s="107">
        <v>1.8008</v>
      </c>
      <c r="G30" s="107">
        <v>1.7824</v>
      </c>
      <c r="H30" s="111">
        <v>1.7824</v>
      </c>
      <c r="I30" s="75"/>
      <c r="J30" s="7"/>
      <c r="K30" s="7"/>
    </row>
    <row r="31" spans="1:11" ht="47.25" x14ac:dyDescent="0.25">
      <c r="A31" s="111">
        <v>19</v>
      </c>
      <c r="B31" s="107">
        <v>23</v>
      </c>
      <c r="C31" s="16" t="s">
        <v>125</v>
      </c>
      <c r="D31" s="16" t="s">
        <v>293</v>
      </c>
      <c r="E31" s="105" t="s">
        <v>84</v>
      </c>
      <c r="F31" s="107">
        <v>4684.7</v>
      </c>
      <c r="G31" s="18">
        <v>4591.5</v>
      </c>
      <c r="H31" s="18">
        <v>5370.1</v>
      </c>
      <c r="I31" s="79"/>
      <c r="J31" s="7"/>
      <c r="K31" s="7"/>
    </row>
    <row r="32" spans="1:11" ht="63" x14ac:dyDescent="0.25">
      <c r="A32" s="111">
        <v>20</v>
      </c>
      <c r="B32" s="107">
        <v>25</v>
      </c>
      <c r="C32" s="16" t="s">
        <v>85</v>
      </c>
      <c r="D32" s="16" t="s">
        <v>293</v>
      </c>
      <c r="E32" s="105" t="s">
        <v>6</v>
      </c>
      <c r="F32" s="107">
        <v>97.6</v>
      </c>
      <c r="G32" s="18">
        <v>100</v>
      </c>
      <c r="H32" s="21">
        <v>100</v>
      </c>
      <c r="I32" s="76"/>
      <c r="J32" s="7"/>
      <c r="K32" s="7"/>
    </row>
    <row r="33" spans="1:11" ht="110.25" x14ac:dyDescent="0.25">
      <c r="A33" s="111">
        <v>21</v>
      </c>
      <c r="B33" s="107">
        <v>28</v>
      </c>
      <c r="C33" s="16" t="s">
        <v>60</v>
      </c>
      <c r="D33" s="16" t="s">
        <v>293</v>
      </c>
      <c r="E33" s="105" t="s">
        <v>6</v>
      </c>
      <c r="F33" s="18">
        <v>100</v>
      </c>
      <c r="G33" s="18">
        <v>100</v>
      </c>
      <c r="H33" s="18">
        <v>100</v>
      </c>
      <c r="I33" s="79"/>
      <c r="J33" s="7"/>
      <c r="K33" s="7"/>
    </row>
    <row r="34" spans="1:11" ht="78.75" x14ac:dyDescent="0.25">
      <c r="A34" s="111">
        <v>22</v>
      </c>
      <c r="B34" s="107">
        <v>30</v>
      </c>
      <c r="C34" s="16" t="s">
        <v>61</v>
      </c>
      <c r="D34" s="16" t="s">
        <v>293</v>
      </c>
      <c r="E34" s="105" t="s">
        <v>6</v>
      </c>
      <c r="F34" s="18">
        <v>100</v>
      </c>
      <c r="G34" s="18">
        <v>100</v>
      </c>
      <c r="H34" s="18">
        <v>100</v>
      </c>
      <c r="I34" s="79"/>
      <c r="J34" s="7"/>
      <c r="K34" s="7"/>
    </row>
    <row r="35" spans="1:11" x14ac:dyDescent="0.25">
      <c r="A35" s="102"/>
      <c r="B35" s="181" t="s">
        <v>152</v>
      </c>
      <c r="C35" s="181"/>
      <c r="D35" s="181"/>
      <c r="E35" s="181"/>
      <c r="F35" s="181"/>
      <c r="G35" s="181"/>
      <c r="H35" s="181"/>
      <c r="I35" s="181"/>
      <c r="J35" s="7"/>
      <c r="K35" s="7"/>
    </row>
    <row r="36" spans="1:11" ht="94.5" x14ac:dyDescent="0.25">
      <c r="A36" s="88">
        <v>23</v>
      </c>
      <c r="B36" s="107">
        <v>31</v>
      </c>
      <c r="C36" s="16" t="s">
        <v>138</v>
      </c>
      <c r="D36" s="16" t="s">
        <v>293</v>
      </c>
      <c r="E36" s="105" t="s">
        <v>53</v>
      </c>
      <c r="F36" s="27">
        <v>1</v>
      </c>
      <c r="G36" s="27">
        <v>1</v>
      </c>
      <c r="H36" s="27">
        <v>1</v>
      </c>
      <c r="I36" s="75"/>
      <c r="J36" s="7"/>
      <c r="K36" s="7"/>
    </row>
    <row r="37" spans="1:11" ht="63" x14ac:dyDescent="0.25">
      <c r="A37" s="88">
        <v>24</v>
      </c>
      <c r="B37" s="107">
        <v>32</v>
      </c>
      <c r="C37" s="16" t="s">
        <v>139</v>
      </c>
      <c r="D37" s="16" t="s">
        <v>293</v>
      </c>
      <c r="E37" s="107" t="s">
        <v>6</v>
      </c>
      <c r="F37" s="27">
        <v>10.9</v>
      </c>
      <c r="G37" s="27">
        <v>20</v>
      </c>
      <c r="H37" s="21">
        <v>4.4000000000000004</v>
      </c>
      <c r="I37" s="75"/>
      <c r="J37" s="7"/>
      <c r="K37" s="7"/>
    </row>
    <row r="38" spans="1:11" ht="110.25" x14ac:dyDescent="0.25">
      <c r="A38" s="111">
        <v>25</v>
      </c>
      <c r="B38" s="107">
        <v>33</v>
      </c>
      <c r="C38" s="16" t="s">
        <v>140</v>
      </c>
      <c r="D38" s="16" t="s">
        <v>293</v>
      </c>
      <c r="E38" s="107" t="s">
        <v>6</v>
      </c>
      <c r="F38" s="107">
        <v>2.2999999999999998</v>
      </c>
      <c r="G38" s="21">
        <v>10</v>
      </c>
      <c r="H38" s="111">
        <v>2</v>
      </c>
      <c r="I38" s="75"/>
      <c r="J38" s="7"/>
      <c r="K38" s="7"/>
    </row>
    <row r="39" spans="1:11" ht="63" x14ac:dyDescent="0.25">
      <c r="A39" s="111">
        <v>26</v>
      </c>
      <c r="B39" s="107">
        <v>34</v>
      </c>
      <c r="C39" s="16" t="s">
        <v>141</v>
      </c>
      <c r="D39" s="16" t="s">
        <v>293</v>
      </c>
      <c r="E39" s="105" t="s">
        <v>53</v>
      </c>
      <c r="F39" s="107">
        <v>1</v>
      </c>
      <c r="G39" s="107">
        <v>1</v>
      </c>
      <c r="H39" s="111">
        <v>1</v>
      </c>
      <c r="I39" s="75"/>
      <c r="J39" s="7"/>
      <c r="K39" s="7"/>
    </row>
    <row r="40" spans="1:11" ht="31.5" x14ac:dyDescent="0.25">
      <c r="A40" s="111">
        <v>27</v>
      </c>
      <c r="B40" s="107">
        <v>35</v>
      </c>
      <c r="C40" s="16" t="s">
        <v>142</v>
      </c>
      <c r="D40" s="16" t="s">
        <v>293</v>
      </c>
      <c r="E40" s="107" t="s">
        <v>143</v>
      </c>
      <c r="F40" s="107">
        <v>2</v>
      </c>
      <c r="G40" s="107">
        <v>2</v>
      </c>
      <c r="H40" s="111">
        <v>4</v>
      </c>
      <c r="I40" s="75"/>
      <c r="J40" s="7"/>
      <c r="K40" s="7"/>
    </row>
    <row r="41" spans="1:11" ht="78.75" x14ac:dyDescent="0.25">
      <c r="A41" s="111">
        <v>28</v>
      </c>
      <c r="B41" s="107">
        <v>36</v>
      </c>
      <c r="C41" s="16" t="s">
        <v>144</v>
      </c>
      <c r="D41" s="16" t="s">
        <v>293</v>
      </c>
      <c r="E41" s="107" t="s">
        <v>143</v>
      </c>
      <c r="F41" s="107">
        <v>4</v>
      </c>
      <c r="G41" s="107">
        <v>2</v>
      </c>
      <c r="H41" s="111">
        <v>3</v>
      </c>
      <c r="I41" s="75"/>
      <c r="J41" s="7"/>
      <c r="K41" s="7"/>
    </row>
    <row r="42" spans="1:11" ht="141.75" x14ac:dyDescent="0.25">
      <c r="A42" s="111">
        <v>29</v>
      </c>
      <c r="B42" s="107">
        <v>38</v>
      </c>
      <c r="C42" s="16" t="s">
        <v>145</v>
      </c>
      <c r="D42" s="16" t="s">
        <v>293</v>
      </c>
      <c r="E42" s="107" t="s">
        <v>6</v>
      </c>
      <c r="F42" s="107">
        <v>100</v>
      </c>
      <c r="G42" s="107">
        <v>100</v>
      </c>
      <c r="H42" s="111">
        <v>100</v>
      </c>
      <c r="I42" s="75"/>
      <c r="J42" s="7"/>
      <c r="K42" s="7"/>
    </row>
    <row r="43" spans="1:11" ht="78.75" x14ac:dyDescent="0.25">
      <c r="A43" s="111">
        <v>30</v>
      </c>
      <c r="B43" s="107">
        <v>39</v>
      </c>
      <c r="C43" s="16" t="s">
        <v>289</v>
      </c>
      <c r="D43" s="16" t="s">
        <v>293</v>
      </c>
      <c r="E43" s="107" t="s">
        <v>143</v>
      </c>
      <c r="F43" s="107">
        <v>12</v>
      </c>
      <c r="G43" s="107">
        <v>12</v>
      </c>
      <c r="H43" s="111">
        <v>12</v>
      </c>
      <c r="I43" s="75"/>
      <c r="J43" s="7"/>
      <c r="K43" s="7"/>
    </row>
    <row r="44" spans="1:11" ht="78.75" x14ac:dyDescent="0.25">
      <c r="A44" s="111">
        <v>31</v>
      </c>
      <c r="B44" s="107">
        <v>40</v>
      </c>
      <c r="C44" s="16" t="s">
        <v>290</v>
      </c>
      <c r="D44" s="16" t="s">
        <v>293</v>
      </c>
      <c r="E44" s="107" t="s">
        <v>143</v>
      </c>
      <c r="F44" s="107">
        <v>12</v>
      </c>
      <c r="G44" s="107">
        <v>12</v>
      </c>
      <c r="H44" s="111">
        <v>12</v>
      </c>
      <c r="I44" s="75"/>
      <c r="J44" s="7"/>
      <c r="K44" s="7"/>
    </row>
    <row r="45" spans="1:11" x14ac:dyDescent="0.25">
      <c r="A45" s="102"/>
      <c r="B45" s="180" t="s">
        <v>157</v>
      </c>
      <c r="C45" s="180"/>
      <c r="D45" s="180"/>
      <c r="E45" s="180"/>
      <c r="F45" s="180"/>
      <c r="G45" s="180"/>
      <c r="H45" s="180"/>
      <c r="I45" s="180"/>
      <c r="J45" s="7"/>
      <c r="K45" s="7"/>
    </row>
    <row r="46" spans="1:11" ht="362.25" x14ac:dyDescent="0.25">
      <c r="A46" s="88">
        <v>32</v>
      </c>
      <c r="B46" s="107">
        <v>41</v>
      </c>
      <c r="C46" s="16" t="s">
        <v>159</v>
      </c>
      <c r="D46" s="16" t="s">
        <v>293</v>
      </c>
      <c r="E46" s="107" t="s">
        <v>8</v>
      </c>
      <c r="F46" s="107">
        <v>26</v>
      </c>
      <c r="G46" s="107">
        <v>29</v>
      </c>
      <c r="H46" s="111">
        <v>26</v>
      </c>
      <c r="I46" s="103" t="s">
        <v>582</v>
      </c>
      <c r="J46" s="7"/>
      <c r="K46" s="7"/>
    </row>
    <row r="47" spans="1:11" ht="177.75" customHeight="1" x14ac:dyDescent="0.25">
      <c r="A47" s="88">
        <v>33</v>
      </c>
      <c r="B47" s="107">
        <v>42</v>
      </c>
      <c r="C47" s="16" t="s">
        <v>160</v>
      </c>
      <c r="D47" s="16" t="s">
        <v>293</v>
      </c>
      <c r="E47" s="107" t="s">
        <v>8</v>
      </c>
      <c r="F47" s="107">
        <v>18</v>
      </c>
      <c r="G47" s="107">
        <v>18</v>
      </c>
      <c r="H47" s="111">
        <v>18</v>
      </c>
      <c r="I47" s="80"/>
      <c r="J47" s="7"/>
      <c r="K47" s="7"/>
    </row>
    <row r="48" spans="1:11" ht="31.5" x14ac:dyDescent="0.25">
      <c r="A48" s="111">
        <v>34</v>
      </c>
      <c r="B48" s="107">
        <v>43</v>
      </c>
      <c r="C48" s="16" t="s">
        <v>161</v>
      </c>
      <c r="D48" s="16" t="s">
        <v>293</v>
      </c>
      <c r="E48" s="107" t="s">
        <v>8</v>
      </c>
      <c r="F48" s="107">
        <v>36</v>
      </c>
      <c r="G48" s="107">
        <v>37</v>
      </c>
      <c r="H48" s="111">
        <v>37</v>
      </c>
      <c r="I48" s="107"/>
      <c r="J48" s="7"/>
      <c r="K48" s="7"/>
    </row>
    <row r="49" spans="1:11" ht="63" x14ac:dyDescent="0.25">
      <c r="A49" s="111">
        <v>35</v>
      </c>
      <c r="B49" s="107">
        <v>44</v>
      </c>
      <c r="C49" s="16" t="s">
        <v>162</v>
      </c>
      <c r="D49" s="16" t="s">
        <v>293</v>
      </c>
      <c r="E49" s="107" t="s">
        <v>8</v>
      </c>
      <c r="F49" s="107">
        <v>24</v>
      </c>
      <c r="G49" s="107">
        <v>24</v>
      </c>
      <c r="H49" s="111">
        <v>24</v>
      </c>
      <c r="I49" s="107"/>
      <c r="J49" s="7"/>
      <c r="K49" s="7"/>
    </row>
    <row r="50" spans="1:11" ht="47.25" x14ac:dyDescent="0.25">
      <c r="A50" s="111">
        <v>36</v>
      </c>
      <c r="B50" s="107">
        <v>45</v>
      </c>
      <c r="C50" s="16" t="s">
        <v>163</v>
      </c>
      <c r="D50" s="16" t="s">
        <v>293</v>
      </c>
      <c r="E50" s="107" t="s">
        <v>8</v>
      </c>
      <c r="F50" s="107">
        <v>16</v>
      </c>
      <c r="G50" s="107">
        <v>16</v>
      </c>
      <c r="H50" s="111">
        <v>16</v>
      </c>
      <c r="I50" s="107"/>
      <c r="J50" s="7"/>
      <c r="K50" s="7"/>
    </row>
    <row r="51" spans="1:11" ht="31.5" x14ac:dyDescent="0.25">
      <c r="A51" s="111">
        <v>37</v>
      </c>
      <c r="B51" s="107">
        <v>46</v>
      </c>
      <c r="C51" s="16" t="s">
        <v>164</v>
      </c>
      <c r="D51" s="16" t="s">
        <v>293</v>
      </c>
      <c r="E51" s="107" t="s">
        <v>8</v>
      </c>
      <c r="F51" s="107">
        <v>19</v>
      </c>
      <c r="G51" s="107">
        <v>18</v>
      </c>
      <c r="H51" s="111">
        <v>20</v>
      </c>
      <c r="I51" s="105"/>
      <c r="J51" s="7"/>
      <c r="K51" s="7"/>
    </row>
    <row r="52" spans="1:11" ht="47.25" x14ac:dyDescent="0.25">
      <c r="A52" s="111">
        <v>38</v>
      </c>
      <c r="B52" s="107">
        <v>47</v>
      </c>
      <c r="C52" s="16" t="s">
        <v>165</v>
      </c>
      <c r="D52" s="16" t="s">
        <v>293</v>
      </c>
      <c r="E52" s="107" t="s">
        <v>168</v>
      </c>
      <c r="F52" s="107" t="s">
        <v>158</v>
      </c>
      <c r="G52" s="107" t="s">
        <v>158</v>
      </c>
      <c r="H52" s="111" t="s">
        <v>158</v>
      </c>
      <c r="I52" s="107"/>
      <c r="J52" s="7"/>
      <c r="K52" s="7"/>
    </row>
    <row r="53" spans="1:11" ht="63" x14ac:dyDescent="0.25">
      <c r="A53" s="111">
        <v>39</v>
      </c>
      <c r="B53" s="107">
        <v>48</v>
      </c>
      <c r="C53" s="16" t="s">
        <v>166</v>
      </c>
      <c r="D53" s="16" t="s">
        <v>293</v>
      </c>
      <c r="E53" s="107" t="s">
        <v>8</v>
      </c>
      <c r="F53" s="107">
        <v>78.7</v>
      </c>
      <c r="G53" s="107">
        <v>79</v>
      </c>
      <c r="H53" s="111">
        <v>91</v>
      </c>
      <c r="I53" s="107"/>
      <c r="J53" s="7"/>
      <c r="K53" s="7"/>
    </row>
    <row r="54" spans="1:11" ht="31.5" x14ac:dyDescent="0.25">
      <c r="A54" s="111">
        <v>40</v>
      </c>
      <c r="B54" s="107">
        <v>49</v>
      </c>
      <c r="C54" s="16" t="s">
        <v>167</v>
      </c>
      <c r="D54" s="16" t="s">
        <v>293</v>
      </c>
      <c r="E54" s="107" t="s">
        <v>168</v>
      </c>
      <c r="F54" s="107" t="s">
        <v>577</v>
      </c>
      <c r="G54" s="107" t="s">
        <v>158</v>
      </c>
      <c r="H54" s="111" t="s">
        <v>583</v>
      </c>
      <c r="I54" s="28"/>
      <c r="J54" s="7"/>
      <c r="K54" s="7"/>
    </row>
    <row r="55" spans="1:11" ht="63" x14ac:dyDescent="0.25">
      <c r="A55" s="111">
        <v>41</v>
      </c>
      <c r="B55" s="107"/>
      <c r="C55" s="16" t="s">
        <v>578</v>
      </c>
      <c r="D55" s="16" t="s">
        <v>579</v>
      </c>
      <c r="E55" s="107" t="s">
        <v>6</v>
      </c>
      <c r="F55" s="107" t="s">
        <v>577</v>
      </c>
      <c r="G55" s="18">
        <v>11</v>
      </c>
      <c r="H55" s="111">
        <v>11.7</v>
      </c>
      <c r="I55" s="28"/>
      <c r="J55" s="7"/>
      <c r="K55" s="7"/>
    </row>
    <row r="56" spans="1:11" ht="63" x14ac:dyDescent="0.25">
      <c r="A56" s="111">
        <v>42</v>
      </c>
      <c r="B56" s="107"/>
      <c r="C56" s="16" t="s">
        <v>580</v>
      </c>
      <c r="D56" s="16" t="s">
        <v>579</v>
      </c>
      <c r="E56" s="107" t="s">
        <v>6</v>
      </c>
      <c r="F56" s="107">
        <v>100</v>
      </c>
      <c r="G56" s="107">
        <v>100</v>
      </c>
      <c r="H56" s="111">
        <v>100</v>
      </c>
      <c r="I56" s="28"/>
      <c r="J56" s="7"/>
      <c r="K56" s="7"/>
    </row>
    <row r="57" spans="1:11" ht="47.25" x14ac:dyDescent="0.25">
      <c r="A57" s="111">
        <v>43</v>
      </c>
      <c r="B57" s="107">
        <v>50</v>
      </c>
      <c r="C57" s="16" t="s">
        <v>581</v>
      </c>
      <c r="D57" s="16" t="s">
        <v>579</v>
      </c>
      <c r="E57" s="107" t="s">
        <v>6</v>
      </c>
      <c r="F57" s="107" t="s">
        <v>577</v>
      </c>
      <c r="G57" s="107">
        <v>30</v>
      </c>
      <c r="H57" s="111">
        <v>38</v>
      </c>
      <c r="I57" s="107"/>
      <c r="J57" s="7"/>
      <c r="K57" s="7"/>
    </row>
    <row r="58" spans="1:11" ht="21.75" customHeight="1" x14ac:dyDescent="0.25">
      <c r="A58" s="102"/>
      <c r="B58" s="180" t="s">
        <v>153</v>
      </c>
      <c r="C58" s="180"/>
      <c r="D58" s="180"/>
      <c r="E58" s="180"/>
      <c r="F58" s="180"/>
      <c r="G58" s="180"/>
      <c r="H58" s="180"/>
      <c r="I58" s="180"/>
      <c r="J58" s="7"/>
      <c r="K58" s="7"/>
    </row>
    <row r="59" spans="1:11" ht="141.75" x14ac:dyDescent="0.25">
      <c r="A59" s="88">
        <v>44</v>
      </c>
      <c r="B59" s="107">
        <v>43</v>
      </c>
      <c r="C59" s="16" t="s">
        <v>154</v>
      </c>
      <c r="D59" s="16" t="s">
        <v>293</v>
      </c>
      <c r="E59" s="107" t="s">
        <v>6</v>
      </c>
      <c r="F59" s="107">
        <v>100</v>
      </c>
      <c r="G59" s="107">
        <v>100</v>
      </c>
      <c r="H59" s="111">
        <v>100</v>
      </c>
      <c r="I59" s="105"/>
      <c r="J59" s="7"/>
      <c r="K59" s="7"/>
    </row>
    <row r="60" spans="1:11" ht="47.25" x14ac:dyDescent="0.25">
      <c r="A60" s="88">
        <v>45</v>
      </c>
      <c r="B60" s="107">
        <v>44</v>
      </c>
      <c r="C60" s="16" t="s">
        <v>155</v>
      </c>
      <c r="D60" s="16" t="s">
        <v>293</v>
      </c>
      <c r="E60" s="107" t="s">
        <v>6</v>
      </c>
      <c r="F60" s="107">
        <v>33</v>
      </c>
      <c r="G60" s="107">
        <v>30</v>
      </c>
      <c r="H60" s="111">
        <v>32</v>
      </c>
      <c r="I60" s="105"/>
      <c r="J60" s="7"/>
      <c r="K60" s="7"/>
    </row>
    <row r="61" spans="1:11" ht="63" x14ac:dyDescent="0.25">
      <c r="A61" s="107">
        <v>46</v>
      </c>
      <c r="B61" s="107">
        <v>45</v>
      </c>
      <c r="C61" s="16" t="s">
        <v>156</v>
      </c>
      <c r="D61" s="16" t="s">
        <v>293</v>
      </c>
      <c r="E61" s="107" t="s">
        <v>6</v>
      </c>
      <c r="F61" s="107">
        <v>100</v>
      </c>
      <c r="G61" s="107">
        <v>100</v>
      </c>
      <c r="H61" s="111">
        <v>100</v>
      </c>
      <c r="I61" s="105"/>
      <c r="J61" s="7"/>
      <c r="K61" s="7"/>
    </row>
    <row r="62" spans="1:11" x14ac:dyDescent="0.25">
      <c r="A62" s="102"/>
      <c r="B62" s="180" t="s">
        <v>149</v>
      </c>
      <c r="C62" s="180"/>
      <c r="D62" s="180"/>
      <c r="E62" s="180"/>
      <c r="F62" s="180"/>
      <c r="G62" s="180"/>
      <c r="H62" s="180"/>
      <c r="I62" s="180"/>
      <c r="J62" s="7"/>
      <c r="K62" s="7"/>
    </row>
    <row r="63" spans="1:11" ht="47.25" x14ac:dyDescent="0.25">
      <c r="A63" s="88">
        <v>47</v>
      </c>
      <c r="B63" s="107">
        <v>46</v>
      </c>
      <c r="C63" s="16" t="s">
        <v>146</v>
      </c>
      <c r="D63" s="16" t="s">
        <v>293</v>
      </c>
      <c r="E63" s="107" t="s">
        <v>143</v>
      </c>
      <c r="F63" s="107">
        <v>2301</v>
      </c>
      <c r="G63" s="107">
        <v>8</v>
      </c>
      <c r="H63" s="111">
        <v>1776</v>
      </c>
      <c r="I63" s="80"/>
      <c r="J63" s="7"/>
      <c r="K63" s="7"/>
    </row>
    <row r="64" spans="1:11" ht="63" x14ac:dyDescent="0.25">
      <c r="A64" s="88">
        <v>48</v>
      </c>
      <c r="B64" s="107">
        <v>47</v>
      </c>
      <c r="C64" s="16" t="s">
        <v>147</v>
      </c>
      <c r="D64" s="16" t="s">
        <v>293</v>
      </c>
      <c r="E64" s="107" t="s">
        <v>143</v>
      </c>
      <c r="F64" s="107">
        <v>17993</v>
      </c>
      <c r="G64" s="107">
        <v>4</v>
      </c>
      <c r="H64" s="111">
        <v>374261</v>
      </c>
      <c r="I64" s="80"/>
      <c r="J64" s="7"/>
      <c r="K64" s="7"/>
    </row>
    <row r="65" spans="1:11" ht="78.75" x14ac:dyDescent="0.25">
      <c r="A65" s="88">
        <v>49</v>
      </c>
      <c r="B65" s="107">
        <v>48</v>
      </c>
      <c r="C65" s="16" t="s">
        <v>148</v>
      </c>
      <c r="D65" s="16" t="s">
        <v>293</v>
      </c>
      <c r="E65" s="107" t="s">
        <v>143</v>
      </c>
      <c r="F65" s="107">
        <v>3</v>
      </c>
      <c r="G65" s="107">
        <v>2</v>
      </c>
      <c r="H65" s="111">
        <v>2</v>
      </c>
      <c r="I65" s="105"/>
      <c r="J65" s="7"/>
      <c r="K65" s="7"/>
    </row>
    <row r="66" spans="1:11" x14ac:dyDescent="0.25">
      <c r="A66" s="38"/>
      <c r="B66" s="38"/>
      <c r="C66" s="104" t="s">
        <v>556</v>
      </c>
      <c r="D66" s="104"/>
      <c r="E66" s="38"/>
      <c r="F66" s="7"/>
    </row>
    <row r="67" spans="1:11" x14ac:dyDescent="0.25">
      <c r="A67" s="38"/>
      <c r="B67" s="38"/>
      <c r="C67" s="104"/>
      <c r="D67" s="104"/>
      <c r="E67" s="38"/>
      <c r="F67" s="7"/>
    </row>
    <row r="68" spans="1:11" x14ac:dyDescent="0.25">
      <c r="A68" s="38"/>
      <c r="B68" s="38"/>
      <c r="C68" s="104"/>
      <c r="D68" s="104"/>
      <c r="E68" s="38"/>
      <c r="F68" s="7"/>
    </row>
    <row r="69" spans="1:11" x14ac:dyDescent="0.25">
      <c r="A69" s="38"/>
      <c r="B69" s="38"/>
      <c r="C69" s="104"/>
      <c r="D69" s="104"/>
      <c r="E69" s="38"/>
      <c r="F69" s="7"/>
    </row>
    <row r="70" spans="1:11" x14ac:dyDescent="0.25">
      <c r="A70" s="38"/>
      <c r="B70" s="38"/>
      <c r="C70" s="104"/>
      <c r="D70" s="104"/>
      <c r="E70" s="38"/>
      <c r="F70" s="7"/>
    </row>
    <row r="71" spans="1:11" x14ac:dyDescent="0.25">
      <c r="A71" s="38"/>
      <c r="B71" s="38"/>
      <c r="C71" s="104"/>
      <c r="D71" s="104"/>
      <c r="E71" s="38"/>
      <c r="F71" s="7"/>
    </row>
    <row r="72" spans="1:11" x14ac:dyDescent="0.25">
      <c r="A72" s="38"/>
      <c r="B72" s="38"/>
      <c r="C72" s="104"/>
      <c r="D72" s="104"/>
      <c r="E72" s="38"/>
      <c r="F72" s="7"/>
    </row>
    <row r="73" spans="1:11" x14ac:dyDescent="0.25">
      <c r="A73" s="38"/>
      <c r="B73" s="38"/>
      <c r="C73" s="104"/>
      <c r="D73" s="104"/>
      <c r="E73" s="38"/>
      <c r="F73" s="7"/>
    </row>
    <row r="74" spans="1:11" x14ac:dyDescent="0.25">
      <c r="A74" s="38"/>
      <c r="B74" s="38"/>
      <c r="C74" s="104"/>
      <c r="D74" s="104"/>
      <c r="E74" s="38"/>
      <c r="F74" s="7"/>
    </row>
    <row r="75" spans="1:11" x14ac:dyDescent="0.25">
      <c r="A75" s="38"/>
      <c r="B75" s="38"/>
      <c r="C75" s="104"/>
      <c r="D75" s="104"/>
      <c r="E75" s="38"/>
      <c r="F75" s="7"/>
    </row>
    <row r="76" spans="1:11" x14ac:dyDescent="0.25">
      <c r="A76" s="38"/>
      <c r="B76" s="38"/>
      <c r="C76" s="104"/>
      <c r="D76" s="104"/>
      <c r="E76" s="38"/>
      <c r="F76" s="7"/>
    </row>
    <row r="77" spans="1:11" x14ac:dyDescent="0.25">
      <c r="A77" s="38"/>
      <c r="B77" s="38"/>
      <c r="C77" s="104"/>
      <c r="D77" s="104"/>
      <c r="E77" s="38"/>
      <c r="F77" s="7"/>
    </row>
    <row r="78" spans="1:11" x14ac:dyDescent="0.25">
      <c r="A78" s="38"/>
      <c r="B78" s="38"/>
      <c r="C78" s="104"/>
      <c r="D78" s="104"/>
      <c r="E78" s="38"/>
      <c r="F78" s="7"/>
    </row>
    <row r="79" spans="1:11" x14ac:dyDescent="0.25">
      <c r="A79" s="38"/>
      <c r="B79" s="38"/>
      <c r="C79" s="104"/>
      <c r="D79" s="104"/>
      <c r="E79" s="38"/>
      <c r="F79" s="7"/>
    </row>
    <row r="80" spans="1:11" x14ac:dyDescent="0.25">
      <c r="A80" s="38"/>
      <c r="B80" s="38"/>
      <c r="C80" s="104"/>
      <c r="D80" s="104"/>
      <c r="E80" s="38"/>
      <c r="F80" s="7"/>
    </row>
    <row r="81" spans="1:6" x14ac:dyDescent="0.25">
      <c r="A81" s="38"/>
      <c r="B81" s="38"/>
      <c r="C81" s="104"/>
      <c r="D81" s="104"/>
      <c r="E81" s="38"/>
      <c r="F81" s="7"/>
    </row>
    <row r="82" spans="1:6" x14ac:dyDescent="0.25">
      <c r="A82" s="38"/>
      <c r="B82" s="38"/>
      <c r="C82" s="104"/>
      <c r="D82" s="104"/>
      <c r="E82" s="38"/>
      <c r="F82" s="7"/>
    </row>
  </sheetData>
  <customSheetViews>
    <customSheetView guid="{AB9FA13E-F7AA-4BE9-BC1A-00C9A91BB556}" scale="80" showPageBreaks="1" printArea="1" hiddenColumns="1" view="pageBreakPreview" topLeftCell="A49">
      <selection activeCell="A21" sqref="A21:XFD21"/>
      <rowBreaks count="2" manualBreakCount="2">
        <brk id="44" max="8" man="1"/>
        <brk id="57" max="8" man="1"/>
      </rowBreaks>
      <pageMargins left="0.78740157480314965" right="0.78740157480314965" top="1.1811023622047245" bottom="0.59055118110236227" header="0.31496062992125984" footer="0.31496062992125984"/>
      <pageSetup paperSize="9" scale="84" firstPageNumber="25" fitToWidth="0" fitToHeight="0" orientation="landscape" useFirstPageNumber="1" r:id="rId1"/>
      <headerFooter differentFirst="1">
        <oddHeader>&amp;C&amp;"Times New Roman,обычный"&amp;12&amp;P</oddHeader>
        <firstHeader>&amp;C&amp;"Times New Roman,обычный"&amp;12&amp;P</firstHeader>
      </headerFooter>
    </customSheetView>
    <customSheetView guid="{3A0D8EC7-53A3-4255-81A9-B3483D6F5BD6}" scale="70" showPageBreaks="1" printArea="1" hiddenColumns="1" view="pageBreakPreview">
      <pane ySplit="8" topLeftCell="A36" activePane="bottomLeft" state="frozen"/>
      <selection pane="bottomLeft" activeCell="A9" sqref="A9:XFD9"/>
      <rowBreaks count="2" manualBreakCount="2">
        <brk id="45" max="8" man="1"/>
        <brk id="56" max="8" man="1"/>
      </rowBreaks>
      <pageMargins left="0.78740157480314965" right="0.78740157480314965" top="1.1811023622047245" bottom="0.59055118110236227" header="0.31496062992125984" footer="0.31496062992125984"/>
      <pageSetup paperSize="9" scale="86" firstPageNumber="29" fitToWidth="0" fitToHeight="0" orientation="landscape" useFirstPageNumber="1" r:id="rId2"/>
      <headerFooter differentFirst="1">
        <oddHeader>&amp;C&amp;"Times New Roman,обычный"&amp;12&amp;P</oddHeader>
        <firstHeader>&amp;C&amp;"Times New Roman,обычный"&amp;12&amp;P</firstHeader>
      </headerFooter>
    </customSheetView>
    <customSheetView guid="{62AE2A66-5D04-464F-B4DB-FA36DABAE854}" scale="70" showPageBreaks="1" printArea="1" hiddenColumns="1" view="pageBreakPreview" topLeftCell="A19">
      <selection activeCell="H13" sqref="H13"/>
      <rowBreaks count="2" manualBreakCount="2">
        <brk id="45" max="8" man="1"/>
        <brk id="56" max="8" man="1"/>
      </rowBreaks>
      <pageMargins left="0.78740157480314965" right="0.78740157480314965" top="1.1811023622047245" bottom="0.59055118110236227" header="0.31496062992125984" footer="0.31496062992125984"/>
      <pageSetup paperSize="9" scale="86" firstPageNumber="29" fitToWidth="0" fitToHeight="0" orientation="landscape" useFirstPageNumber="1" r:id="rId3"/>
      <headerFooter differentFirst="1">
        <oddHeader>&amp;C&amp;"Times New Roman,обычный"&amp;12&amp;P</oddHeader>
        <firstHeader>&amp;C&amp;"Times New Roman,обычный"&amp;12&amp;P</firstHeader>
      </headerFooter>
    </customSheetView>
    <customSheetView guid="{6A06C308-253E-4781-9393-1737E99DB9C6}" scale="80" showPageBreaks="1" printArea="1" hiddenColumns="1" view="pageBreakPreview">
      <selection activeCell="F11" sqref="F11"/>
      <rowBreaks count="2" manualBreakCount="2">
        <brk id="44" max="8" man="1"/>
        <brk id="57" max="8" man="1"/>
      </rowBreaks>
      <pageMargins left="0.78740157480314965" right="0.78740157480314965" top="1.1811023622047245" bottom="0.59055118110236227" header="0.31496062992125984" footer="0.31496062992125984"/>
      <pageSetup paperSize="9" scale="84" firstPageNumber="30" fitToWidth="0" fitToHeight="0" orientation="landscape" useFirstPageNumber="1" r:id="rId4"/>
      <headerFooter differentFirst="1">
        <oddHeader>&amp;C&amp;"Times New Roman,обычный"&amp;12&amp;P</oddHeader>
        <firstHeader>&amp;C&amp;"Times New Roman,обычный"&amp;12&amp;P</firstHeader>
      </headerFooter>
    </customSheetView>
  </customSheetViews>
  <mergeCells count="17">
    <mergeCell ref="B4:I4"/>
    <mergeCell ref="B10:I10"/>
    <mergeCell ref="B17:I17"/>
    <mergeCell ref="B6:B8"/>
    <mergeCell ref="C6:C8"/>
    <mergeCell ref="E6:E8"/>
    <mergeCell ref="I6:I8"/>
    <mergeCell ref="F7:F8"/>
    <mergeCell ref="F6:H6"/>
    <mergeCell ref="G7:H7"/>
    <mergeCell ref="D6:D8"/>
    <mergeCell ref="A6:A8"/>
    <mergeCell ref="B35:I35"/>
    <mergeCell ref="B62:I62"/>
    <mergeCell ref="B58:I58"/>
    <mergeCell ref="B45:I45"/>
    <mergeCell ref="B25:I25"/>
  </mergeCells>
  <pageMargins left="0.78740157480314965" right="0.78740157480314965" top="1.1811023622047245" bottom="0.59055118110236227" header="0.31496062992125984" footer="0.31496062992125984"/>
  <pageSetup paperSize="9" scale="84" firstPageNumber="30" fitToWidth="0" fitToHeight="0" orientation="landscape" useFirstPageNumber="1" r:id="rId5"/>
  <headerFooter differentFirst="1">
    <oddHeader>&amp;C&amp;"Times New Roman,обычный"&amp;12&amp;P</oddHeader>
    <firstHeader>&amp;C&amp;"Times New Roman,обычный"&amp;12&amp;P</firstHeader>
  </headerFooter>
  <rowBreaks count="2" manualBreakCount="2">
    <brk id="44" max="8" man="1"/>
    <brk id="57"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5"/>
  <sheetViews>
    <sheetView view="pageBreakPreview" zoomScale="70" zoomScaleNormal="55" zoomScaleSheetLayoutView="70" workbookViewId="0">
      <selection activeCell="H8" sqref="H8:K8"/>
    </sheetView>
  </sheetViews>
  <sheetFormatPr defaultRowHeight="15.75" x14ac:dyDescent="0.25"/>
  <cols>
    <col min="1" max="1" width="4.42578125" style="13" customWidth="1"/>
    <col min="2" max="2" width="17.5703125" style="4" customWidth="1"/>
    <col min="3" max="3" width="24.28515625" style="4" customWidth="1"/>
    <col min="4" max="4" width="19.42578125" style="4" customWidth="1"/>
    <col min="5" max="5" width="6.140625" style="5" customWidth="1"/>
    <col min="6" max="6" width="6.7109375" style="5" bestFit="1" customWidth="1"/>
    <col min="7" max="7" width="15.7109375" style="5" customWidth="1"/>
    <col min="8" max="8" width="14.42578125" style="6" customWidth="1"/>
    <col min="9" max="9" width="16.7109375" style="6" customWidth="1"/>
    <col min="10" max="10" width="18" style="12" customWidth="1"/>
    <col min="11" max="11" width="16.85546875" style="8" customWidth="1"/>
  </cols>
  <sheetData>
    <row r="1" spans="1:11" x14ac:dyDescent="0.25">
      <c r="A1" s="46"/>
      <c r="B1" s="47"/>
      <c r="C1" s="47"/>
      <c r="D1" s="47"/>
      <c r="E1" s="48"/>
      <c r="F1" s="48"/>
      <c r="G1" s="48"/>
      <c r="H1" s="49"/>
      <c r="I1" s="49"/>
      <c r="J1" s="197" t="s">
        <v>18</v>
      </c>
      <c r="K1" s="197"/>
    </row>
    <row r="2" spans="1:11" x14ac:dyDescent="0.25">
      <c r="A2" s="46"/>
      <c r="B2" s="47"/>
      <c r="C2" s="47"/>
      <c r="D2" s="47"/>
      <c r="E2" s="48"/>
      <c r="F2" s="48"/>
      <c r="G2" s="48"/>
      <c r="H2" s="49"/>
      <c r="I2" s="49"/>
      <c r="J2" s="50"/>
      <c r="K2" s="51"/>
    </row>
    <row r="3" spans="1:11" x14ac:dyDescent="0.25">
      <c r="A3" s="46"/>
      <c r="B3" s="198" t="s">
        <v>10</v>
      </c>
      <c r="C3" s="198"/>
      <c r="D3" s="198"/>
      <c r="E3" s="198"/>
      <c r="F3" s="198"/>
      <c r="G3" s="198"/>
      <c r="H3" s="198"/>
      <c r="I3" s="198"/>
      <c r="J3" s="198"/>
      <c r="K3" s="198"/>
    </row>
    <row r="4" spans="1:11" x14ac:dyDescent="0.25">
      <c r="A4" s="46"/>
      <c r="B4" s="198" t="s">
        <v>11</v>
      </c>
      <c r="C4" s="198"/>
      <c r="D4" s="198"/>
      <c r="E4" s="198"/>
      <c r="F4" s="198"/>
      <c r="G4" s="198"/>
      <c r="H4" s="198"/>
      <c r="I4" s="198"/>
      <c r="J4" s="198"/>
      <c r="K4" s="198"/>
    </row>
    <row r="5" spans="1:11" x14ac:dyDescent="0.25">
      <c r="A5" s="46"/>
      <c r="B5" s="198" t="s">
        <v>340</v>
      </c>
      <c r="C5" s="198"/>
      <c r="D5" s="198"/>
      <c r="E5" s="198"/>
      <c r="F5" s="198"/>
      <c r="G5" s="198"/>
      <c r="H5" s="198"/>
      <c r="I5" s="198"/>
      <c r="J5" s="198"/>
      <c r="K5" s="198"/>
    </row>
    <row r="6" spans="1:11" x14ac:dyDescent="0.25">
      <c r="A6" s="46"/>
      <c r="B6" s="198" t="s">
        <v>575</v>
      </c>
      <c r="C6" s="198"/>
      <c r="D6" s="198"/>
      <c r="E6" s="198"/>
      <c r="F6" s="198"/>
      <c r="G6" s="198"/>
      <c r="H6" s="198"/>
      <c r="I6" s="198"/>
      <c r="J6" s="198"/>
      <c r="K6" s="198"/>
    </row>
    <row r="7" spans="1:11" x14ac:dyDescent="0.25">
      <c r="B7" s="9"/>
      <c r="C7" s="9"/>
      <c r="D7" s="37"/>
      <c r="E7" s="37"/>
      <c r="F7" s="9"/>
      <c r="G7" s="9"/>
      <c r="H7" s="78"/>
      <c r="I7" s="78"/>
      <c r="J7" s="115"/>
      <c r="K7" s="78"/>
    </row>
    <row r="8" spans="1:11" ht="32.25" customHeight="1" x14ac:dyDescent="0.25">
      <c r="A8" s="193" t="s">
        <v>0</v>
      </c>
      <c r="B8" s="193" t="s">
        <v>12</v>
      </c>
      <c r="C8" s="193" t="s">
        <v>19</v>
      </c>
      <c r="D8" s="193" t="s">
        <v>55</v>
      </c>
      <c r="E8" s="193" t="s">
        <v>13</v>
      </c>
      <c r="F8" s="193"/>
      <c r="G8" s="193"/>
      <c r="H8" s="195" t="s">
        <v>550</v>
      </c>
      <c r="I8" s="196"/>
      <c r="J8" s="196"/>
      <c r="K8" s="196"/>
    </row>
    <row r="9" spans="1:11" ht="112.5" customHeight="1" x14ac:dyDescent="0.25">
      <c r="A9" s="193"/>
      <c r="B9" s="193"/>
      <c r="C9" s="193"/>
      <c r="D9" s="193"/>
      <c r="E9" s="90" t="s">
        <v>14</v>
      </c>
      <c r="F9" s="90" t="s">
        <v>20</v>
      </c>
      <c r="G9" s="90" t="s">
        <v>15</v>
      </c>
      <c r="H9" s="10" t="s">
        <v>73</v>
      </c>
      <c r="I9" s="10" t="s">
        <v>74</v>
      </c>
      <c r="J9" s="10" t="s">
        <v>75</v>
      </c>
      <c r="K9" s="10" t="s">
        <v>72</v>
      </c>
    </row>
    <row r="10" spans="1:11" x14ac:dyDescent="0.25">
      <c r="A10" s="90">
        <v>1</v>
      </c>
      <c r="B10" s="90">
        <v>2</v>
      </c>
      <c r="C10" s="90">
        <v>3</v>
      </c>
      <c r="D10" s="90">
        <v>4</v>
      </c>
      <c r="E10" s="90">
        <v>5</v>
      </c>
      <c r="F10" s="90">
        <v>6</v>
      </c>
      <c r="G10" s="90">
        <v>7</v>
      </c>
      <c r="H10" s="90">
        <v>8</v>
      </c>
      <c r="I10" s="90">
        <v>9</v>
      </c>
      <c r="J10" s="114">
        <v>10</v>
      </c>
      <c r="K10" s="90">
        <v>11</v>
      </c>
    </row>
    <row r="11" spans="1:11" ht="15.75" customHeight="1" x14ac:dyDescent="0.25">
      <c r="A11" s="188" t="s">
        <v>21</v>
      </c>
      <c r="B11" s="185" t="s">
        <v>16</v>
      </c>
      <c r="C11" s="185" t="s">
        <v>30</v>
      </c>
      <c r="D11" s="89" t="s">
        <v>22</v>
      </c>
      <c r="E11" s="90" t="s">
        <v>24</v>
      </c>
      <c r="F11" s="90" t="s">
        <v>24</v>
      </c>
      <c r="G11" s="90" t="s">
        <v>24</v>
      </c>
      <c r="H11" s="15">
        <f>H24+H57+H65+H69+H81</f>
        <v>8680603.8000000007</v>
      </c>
      <c r="I11" s="15">
        <f>I24+I57+I65+I69+I81</f>
        <v>9413668.7695799991</v>
      </c>
      <c r="J11" s="15">
        <f>J24+J57+J65+J69+J81</f>
        <v>9339889.5999999996</v>
      </c>
      <c r="K11" s="15">
        <f>K24+K57+K65+K69+K81</f>
        <v>9339506.9051700011</v>
      </c>
    </row>
    <row r="12" spans="1:11" ht="63" x14ac:dyDescent="0.25">
      <c r="A12" s="189"/>
      <c r="B12" s="186"/>
      <c r="C12" s="186"/>
      <c r="D12" s="89" t="s">
        <v>348</v>
      </c>
      <c r="E12" s="90">
        <v>811</v>
      </c>
      <c r="F12" s="90" t="s">
        <v>24</v>
      </c>
      <c r="G12" s="90" t="s">
        <v>24</v>
      </c>
      <c r="H12" s="15">
        <f t="shared" ref="H12:K12" si="0">H25</f>
        <v>0</v>
      </c>
      <c r="I12" s="15">
        <f t="shared" si="0"/>
        <v>400</v>
      </c>
      <c r="J12" s="15">
        <f t="shared" si="0"/>
        <v>0</v>
      </c>
      <c r="K12" s="15">
        <f t="shared" si="0"/>
        <v>400</v>
      </c>
    </row>
    <row r="13" spans="1:11" ht="31.5" x14ac:dyDescent="0.25">
      <c r="A13" s="189"/>
      <c r="B13" s="186"/>
      <c r="C13" s="186"/>
      <c r="D13" s="89" t="s">
        <v>23</v>
      </c>
      <c r="E13" s="90">
        <v>815</v>
      </c>
      <c r="F13" s="90" t="s">
        <v>24</v>
      </c>
      <c r="G13" s="90" t="s">
        <v>24</v>
      </c>
      <c r="H13" s="15">
        <f>H26+H58+H66+H70</f>
        <v>8582662.7000000011</v>
      </c>
      <c r="I13" s="15">
        <f>I26+I58+I66+I70</f>
        <v>9173529.2793600019</v>
      </c>
      <c r="J13" s="15">
        <f>J26+J58+J66+J70</f>
        <v>9236223</v>
      </c>
      <c r="K13" s="15">
        <f>K26+K58+K66+K70</f>
        <v>9101747.7627100013</v>
      </c>
    </row>
    <row r="14" spans="1:11" ht="99.75" customHeight="1" x14ac:dyDescent="0.25">
      <c r="A14" s="189"/>
      <c r="B14" s="186"/>
      <c r="C14" s="186"/>
      <c r="D14" s="89" t="s">
        <v>552</v>
      </c>
      <c r="E14" s="90">
        <v>816</v>
      </c>
      <c r="F14" s="90" t="s">
        <v>24</v>
      </c>
      <c r="G14" s="90" t="s">
        <v>24</v>
      </c>
      <c r="H14" s="15">
        <f>H27</f>
        <v>0</v>
      </c>
      <c r="I14" s="15">
        <f t="shared" ref="I14:K14" si="1">I27</f>
        <v>4000</v>
      </c>
      <c r="J14" s="15">
        <f t="shared" si="1"/>
        <v>0</v>
      </c>
      <c r="K14" s="15">
        <f t="shared" si="1"/>
        <v>4000</v>
      </c>
    </row>
    <row r="15" spans="1:11" ht="31.5" x14ac:dyDescent="0.25">
      <c r="A15" s="189"/>
      <c r="B15" s="186"/>
      <c r="C15" s="186"/>
      <c r="D15" s="89" t="s">
        <v>342</v>
      </c>
      <c r="E15" s="90">
        <v>818</v>
      </c>
      <c r="F15" s="90" t="s">
        <v>24</v>
      </c>
      <c r="G15" s="90" t="s">
        <v>24</v>
      </c>
      <c r="H15" s="15">
        <f>H28</f>
        <v>0</v>
      </c>
      <c r="I15" s="15">
        <f t="shared" ref="I15:K15" si="2">I28</f>
        <v>30.2</v>
      </c>
      <c r="J15" s="15">
        <f t="shared" si="2"/>
        <v>0</v>
      </c>
      <c r="K15" s="15">
        <f t="shared" si="2"/>
        <v>30.196000000000002</v>
      </c>
    </row>
    <row r="16" spans="1:11" ht="78.75" customHeight="1" x14ac:dyDescent="0.25">
      <c r="A16" s="189"/>
      <c r="B16" s="186"/>
      <c r="C16" s="186"/>
      <c r="D16" s="89" t="s">
        <v>208</v>
      </c>
      <c r="E16" s="90">
        <v>821</v>
      </c>
      <c r="F16" s="90" t="s">
        <v>24</v>
      </c>
      <c r="G16" s="90" t="s">
        <v>24</v>
      </c>
      <c r="H16" s="15">
        <f>H82</f>
        <v>68589.899999999994</v>
      </c>
      <c r="I16" s="15">
        <f t="shared" ref="I16:K16" si="3">I82</f>
        <v>73737</v>
      </c>
      <c r="J16" s="15">
        <f t="shared" si="3"/>
        <v>73737</v>
      </c>
      <c r="K16" s="15">
        <f t="shared" si="3"/>
        <v>73347.520690000005</v>
      </c>
    </row>
    <row r="17" spans="1:11" ht="47.25" x14ac:dyDescent="0.25">
      <c r="A17" s="189"/>
      <c r="B17" s="186"/>
      <c r="C17" s="186"/>
      <c r="D17" s="89" t="s">
        <v>283</v>
      </c>
      <c r="E17" s="90">
        <v>829</v>
      </c>
      <c r="F17" s="90" t="s">
        <v>24</v>
      </c>
      <c r="G17" s="90" t="s">
        <v>24</v>
      </c>
      <c r="H17" s="15">
        <f t="shared" ref="H17:K18" si="4">H29+H71</f>
        <v>3510.2</v>
      </c>
      <c r="I17" s="15">
        <f t="shared" si="4"/>
        <v>12151.7</v>
      </c>
      <c r="J17" s="15">
        <f t="shared" si="4"/>
        <v>3390.3</v>
      </c>
      <c r="K17" s="15">
        <f t="shared" si="4"/>
        <v>11478.621640000001</v>
      </c>
    </row>
    <row r="18" spans="1:11" ht="79.5" customHeight="1" x14ac:dyDescent="0.25">
      <c r="A18" s="189"/>
      <c r="B18" s="186"/>
      <c r="C18" s="186"/>
      <c r="D18" s="89" t="s">
        <v>284</v>
      </c>
      <c r="E18" s="90">
        <v>834</v>
      </c>
      <c r="F18" s="90" t="s">
        <v>24</v>
      </c>
      <c r="G18" s="90" t="s">
        <v>24</v>
      </c>
      <c r="H18" s="15">
        <f t="shared" si="4"/>
        <v>1187.8</v>
      </c>
      <c r="I18" s="15">
        <f t="shared" si="4"/>
        <v>5787.8</v>
      </c>
      <c r="J18" s="15">
        <f t="shared" si="4"/>
        <v>1187.8</v>
      </c>
      <c r="K18" s="15">
        <f t="shared" si="4"/>
        <v>5687.2768000000005</v>
      </c>
    </row>
    <row r="19" spans="1:11" ht="47.25" x14ac:dyDescent="0.25">
      <c r="A19" s="189"/>
      <c r="B19" s="186"/>
      <c r="C19" s="186"/>
      <c r="D19" s="89" t="s">
        <v>285</v>
      </c>
      <c r="E19" s="90">
        <v>835</v>
      </c>
      <c r="F19" s="90" t="s">
        <v>24</v>
      </c>
      <c r="G19" s="90" t="s">
        <v>24</v>
      </c>
      <c r="H19" s="15">
        <f t="shared" ref="H19:K19" si="5">H31</f>
        <v>0</v>
      </c>
      <c r="I19" s="15">
        <f t="shared" si="5"/>
        <v>82565.357659999994</v>
      </c>
      <c r="J19" s="15">
        <f t="shared" si="5"/>
        <v>0</v>
      </c>
      <c r="K19" s="15">
        <f t="shared" si="5"/>
        <v>82565.357659999994</v>
      </c>
    </row>
    <row r="20" spans="1:11" ht="94.5" x14ac:dyDescent="0.25">
      <c r="A20" s="189"/>
      <c r="B20" s="186"/>
      <c r="C20" s="186"/>
      <c r="D20" s="89" t="s">
        <v>343</v>
      </c>
      <c r="E20" s="90">
        <v>851</v>
      </c>
      <c r="F20" s="90" t="s">
        <v>24</v>
      </c>
      <c r="G20" s="90" t="s">
        <v>24</v>
      </c>
      <c r="H20" s="15">
        <f t="shared" ref="H20:K20" si="6">H73</f>
        <v>24653.200000000001</v>
      </c>
      <c r="I20" s="15">
        <f t="shared" si="6"/>
        <v>25351.5</v>
      </c>
      <c r="J20" s="15">
        <f t="shared" si="6"/>
        <v>25351.5</v>
      </c>
      <c r="K20" s="15">
        <f t="shared" si="6"/>
        <v>24816.31625</v>
      </c>
    </row>
    <row r="21" spans="1:11" ht="31.5" x14ac:dyDescent="0.25">
      <c r="A21" s="189"/>
      <c r="B21" s="186"/>
      <c r="C21" s="186"/>
      <c r="D21" s="89" t="s">
        <v>344</v>
      </c>
      <c r="E21" s="90">
        <v>871</v>
      </c>
      <c r="F21" s="90" t="s">
        <v>24</v>
      </c>
      <c r="G21" s="90" t="s">
        <v>24</v>
      </c>
      <c r="H21" s="15">
        <f t="shared" ref="H21:K21" si="7">H32</f>
        <v>0</v>
      </c>
      <c r="I21" s="15">
        <f t="shared" si="7"/>
        <v>1000</v>
      </c>
      <c r="J21" s="15">
        <f t="shared" si="7"/>
        <v>0</v>
      </c>
      <c r="K21" s="15">
        <f t="shared" si="7"/>
        <v>914.34586000000002</v>
      </c>
    </row>
    <row r="22" spans="1:11" ht="33.75" customHeight="1" x14ac:dyDescent="0.25">
      <c r="A22" s="189"/>
      <c r="B22" s="186"/>
      <c r="C22" s="186"/>
      <c r="D22" s="89" t="s">
        <v>286</v>
      </c>
      <c r="E22" s="90">
        <v>891</v>
      </c>
      <c r="F22" s="90" t="s">
        <v>24</v>
      </c>
      <c r="G22" s="90" t="s">
        <v>24</v>
      </c>
      <c r="H22" s="15">
        <f t="shared" ref="H22:K22" si="8">H33</f>
        <v>0</v>
      </c>
      <c r="I22" s="15">
        <f t="shared" si="8"/>
        <v>22679.23256</v>
      </c>
      <c r="J22" s="15">
        <f t="shared" si="8"/>
        <v>0</v>
      </c>
      <c r="K22" s="15">
        <f t="shared" si="8"/>
        <v>22082.807560000001</v>
      </c>
    </row>
    <row r="23" spans="1:11" ht="48" customHeight="1" x14ac:dyDescent="0.25">
      <c r="A23" s="190"/>
      <c r="B23" s="187"/>
      <c r="C23" s="187"/>
      <c r="D23" s="89" t="s">
        <v>356</v>
      </c>
      <c r="E23" s="90">
        <v>892</v>
      </c>
      <c r="F23" s="90" t="s">
        <v>24</v>
      </c>
      <c r="G23" s="90" t="s">
        <v>24</v>
      </c>
      <c r="H23" s="15">
        <f>H34</f>
        <v>0</v>
      </c>
      <c r="I23" s="15">
        <f t="shared" ref="I23:K23" si="9">I34</f>
        <v>12436.7</v>
      </c>
      <c r="J23" s="15">
        <f t="shared" si="9"/>
        <v>0</v>
      </c>
      <c r="K23" s="15">
        <f t="shared" si="9"/>
        <v>12436.7</v>
      </c>
    </row>
    <row r="24" spans="1:11" ht="15.75" customHeight="1" x14ac:dyDescent="0.25">
      <c r="A24" s="188" t="s">
        <v>82</v>
      </c>
      <c r="B24" s="185" t="s">
        <v>17</v>
      </c>
      <c r="C24" s="185" t="s">
        <v>29</v>
      </c>
      <c r="D24" s="89" t="s">
        <v>22</v>
      </c>
      <c r="E24" s="90" t="s">
        <v>24</v>
      </c>
      <c r="F24" s="90" t="s">
        <v>24</v>
      </c>
      <c r="G24" s="90" t="s">
        <v>24</v>
      </c>
      <c r="H24" s="15">
        <f>SUM(H25:H34)</f>
        <v>746990.60000000009</v>
      </c>
      <c r="I24" s="15">
        <f>SUM(I25:I34)</f>
        <v>482194.56958000007</v>
      </c>
      <c r="J24" s="15">
        <f>SUM(J25:J34)</f>
        <v>483793</v>
      </c>
      <c r="K24" s="15">
        <f>SUM(K25:K34)</f>
        <v>476008.52849</v>
      </c>
    </row>
    <row r="25" spans="1:11" ht="63" x14ac:dyDescent="0.25">
      <c r="A25" s="189"/>
      <c r="B25" s="186"/>
      <c r="C25" s="186"/>
      <c r="D25" s="89" t="s">
        <v>348</v>
      </c>
      <c r="E25" s="90">
        <v>811</v>
      </c>
      <c r="F25" s="90" t="s">
        <v>24</v>
      </c>
      <c r="G25" s="90" t="s">
        <v>24</v>
      </c>
      <c r="H25" s="15">
        <f>H41</f>
        <v>0</v>
      </c>
      <c r="I25" s="15">
        <f>I41</f>
        <v>400</v>
      </c>
      <c r="J25" s="15">
        <f t="shared" ref="J25:K25" si="10">J41</f>
        <v>0</v>
      </c>
      <c r="K25" s="15">
        <f t="shared" si="10"/>
        <v>400</v>
      </c>
    </row>
    <row r="26" spans="1:11" ht="31.5" x14ac:dyDescent="0.25">
      <c r="A26" s="189"/>
      <c r="B26" s="186"/>
      <c r="C26" s="186"/>
      <c r="D26" s="89" t="s">
        <v>23</v>
      </c>
      <c r="E26" s="90">
        <v>815</v>
      </c>
      <c r="F26" s="90" t="s">
        <v>24</v>
      </c>
      <c r="G26" s="90" t="s">
        <v>24</v>
      </c>
      <c r="H26" s="15">
        <f>H36+H37+H39+H42+H45+H43+H38+H44+H46</f>
        <v>746990.60000000009</v>
      </c>
      <c r="I26" s="15">
        <f>I36+I37+I39+I42+I45+I43+I38+I44+I46</f>
        <v>345721.67936000007</v>
      </c>
      <c r="J26" s="15">
        <f>J36+J37+J39+J42+J45+J43+J38+J44+J46</f>
        <v>483793</v>
      </c>
      <c r="K26" s="15">
        <f>K36+K37+K39+K42+K45+K43+K38+K44+K46</f>
        <v>340878.66991</v>
      </c>
    </row>
    <row r="27" spans="1:11" ht="101.25" customHeight="1" x14ac:dyDescent="0.25">
      <c r="A27" s="189"/>
      <c r="B27" s="186"/>
      <c r="C27" s="186"/>
      <c r="D27" s="89" t="s">
        <v>552</v>
      </c>
      <c r="E27" s="90">
        <v>816</v>
      </c>
      <c r="F27" s="90" t="s">
        <v>24</v>
      </c>
      <c r="G27" s="90" t="s">
        <v>24</v>
      </c>
      <c r="H27" s="15">
        <f>H47</f>
        <v>0</v>
      </c>
      <c r="I27" s="15">
        <f t="shared" ref="I27:K27" si="11">I47</f>
        <v>4000</v>
      </c>
      <c r="J27" s="15">
        <f t="shared" si="11"/>
        <v>0</v>
      </c>
      <c r="K27" s="15">
        <f t="shared" si="11"/>
        <v>4000</v>
      </c>
    </row>
    <row r="28" spans="1:11" ht="31.5" x14ac:dyDescent="0.25">
      <c r="A28" s="189"/>
      <c r="B28" s="186"/>
      <c r="C28" s="186"/>
      <c r="D28" s="89" t="s">
        <v>342</v>
      </c>
      <c r="E28" s="90">
        <v>818</v>
      </c>
      <c r="F28" s="90" t="s">
        <v>24</v>
      </c>
      <c r="G28" s="90" t="s">
        <v>24</v>
      </c>
      <c r="H28" s="15">
        <f>H48</f>
        <v>0</v>
      </c>
      <c r="I28" s="15">
        <f>I48</f>
        <v>30.2</v>
      </c>
      <c r="J28" s="15">
        <f t="shared" ref="J28:K28" si="12">J48</f>
        <v>0</v>
      </c>
      <c r="K28" s="15">
        <f t="shared" si="12"/>
        <v>30.196000000000002</v>
      </c>
    </row>
    <row r="29" spans="1:11" ht="47.25" x14ac:dyDescent="0.25">
      <c r="A29" s="189"/>
      <c r="B29" s="186"/>
      <c r="C29" s="186"/>
      <c r="D29" s="89" t="s">
        <v>283</v>
      </c>
      <c r="E29" s="90">
        <v>829</v>
      </c>
      <c r="F29" s="90" t="s">
        <v>24</v>
      </c>
      <c r="G29" s="90" t="s">
        <v>24</v>
      </c>
      <c r="H29" s="15">
        <f>H49</f>
        <v>0</v>
      </c>
      <c r="I29" s="15">
        <f>I49</f>
        <v>8761.4</v>
      </c>
      <c r="J29" s="15">
        <f t="shared" ref="J29:K29" si="13">J49</f>
        <v>0</v>
      </c>
      <c r="K29" s="15">
        <f t="shared" si="13"/>
        <v>8200.9747000000007</v>
      </c>
    </row>
    <row r="30" spans="1:11" ht="79.5" customHeight="1" x14ac:dyDescent="0.25">
      <c r="A30" s="189"/>
      <c r="B30" s="186"/>
      <c r="C30" s="186"/>
      <c r="D30" s="89" t="s">
        <v>284</v>
      </c>
      <c r="E30" s="90">
        <v>834</v>
      </c>
      <c r="F30" s="90" t="s">
        <v>24</v>
      </c>
      <c r="G30" s="90" t="s">
        <v>24</v>
      </c>
      <c r="H30" s="15">
        <f>H51+H50</f>
        <v>0</v>
      </c>
      <c r="I30" s="15">
        <f>I51+I50</f>
        <v>4600</v>
      </c>
      <c r="J30" s="15">
        <f t="shared" ref="J30:K30" si="14">J51+J50</f>
        <v>0</v>
      </c>
      <c r="K30" s="15">
        <f t="shared" si="14"/>
        <v>4499.4768000000004</v>
      </c>
    </row>
    <row r="31" spans="1:11" ht="47.25" x14ac:dyDescent="0.25">
      <c r="A31" s="189"/>
      <c r="B31" s="186"/>
      <c r="C31" s="186"/>
      <c r="D31" s="89" t="s">
        <v>285</v>
      </c>
      <c r="E31" s="90">
        <v>835</v>
      </c>
      <c r="F31" s="90" t="s">
        <v>24</v>
      </c>
      <c r="G31" s="90" t="s">
        <v>24</v>
      </c>
      <c r="H31" s="15">
        <f t="shared" ref="H31:I32" si="15">H52</f>
        <v>0</v>
      </c>
      <c r="I31" s="15">
        <f t="shared" si="15"/>
        <v>82565.357659999994</v>
      </c>
      <c r="J31" s="15">
        <f t="shared" ref="J31:K31" si="16">J52</f>
        <v>0</v>
      </c>
      <c r="K31" s="15">
        <f t="shared" si="16"/>
        <v>82565.357659999994</v>
      </c>
    </row>
    <row r="32" spans="1:11" ht="31.5" x14ac:dyDescent="0.25">
      <c r="A32" s="189"/>
      <c r="B32" s="186"/>
      <c r="C32" s="186"/>
      <c r="D32" s="89" t="s">
        <v>344</v>
      </c>
      <c r="E32" s="90">
        <v>871</v>
      </c>
      <c r="F32" s="90" t="s">
        <v>24</v>
      </c>
      <c r="G32" s="90" t="s">
        <v>24</v>
      </c>
      <c r="H32" s="15">
        <f t="shared" si="15"/>
        <v>0</v>
      </c>
      <c r="I32" s="15">
        <f t="shared" si="15"/>
        <v>1000</v>
      </c>
      <c r="J32" s="15">
        <f t="shared" ref="J32:K32" si="17">J53</f>
        <v>0</v>
      </c>
      <c r="K32" s="15">
        <f t="shared" si="17"/>
        <v>914.34586000000002</v>
      </c>
    </row>
    <row r="33" spans="1:11" ht="33.75" customHeight="1" x14ac:dyDescent="0.25">
      <c r="A33" s="189"/>
      <c r="B33" s="186"/>
      <c r="C33" s="186"/>
      <c r="D33" s="89" t="s">
        <v>286</v>
      </c>
      <c r="E33" s="90">
        <v>891</v>
      </c>
      <c r="F33" s="90" t="s">
        <v>24</v>
      </c>
      <c r="G33" s="90" t="s">
        <v>24</v>
      </c>
      <c r="H33" s="15">
        <f t="shared" ref="H33:J33" si="18">H55+H54</f>
        <v>0</v>
      </c>
      <c r="I33" s="15">
        <f t="shared" si="18"/>
        <v>22679.23256</v>
      </c>
      <c r="J33" s="15">
        <f t="shared" si="18"/>
        <v>0</v>
      </c>
      <c r="K33" s="15">
        <f>K55+K54</f>
        <v>22082.807560000001</v>
      </c>
    </row>
    <row r="34" spans="1:11" ht="47.25" x14ac:dyDescent="0.25">
      <c r="A34" s="190"/>
      <c r="B34" s="187"/>
      <c r="C34" s="187"/>
      <c r="D34" s="89" t="s">
        <v>356</v>
      </c>
      <c r="E34" s="90">
        <v>892</v>
      </c>
      <c r="F34" s="90" t="s">
        <v>24</v>
      </c>
      <c r="G34" s="90" t="s">
        <v>24</v>
      </c>
      <c r="H34" s="15">
        <f>H56</f>
        <v>0</v>
      </c>
      <c r="I34" s="15">
        <f>I56</f>
        <v>12436.7</v>
      </c>
      <c r="J34" s="15">
        <f t="shared" ref="J34" si="19">J56</f>
        <v>0</v>
      </c>
      <c r="K34" s="15">
        <f>K56</f>
        <v>12436.7</v>
      </c>
    </row>
    <row r="35" spans="1:11" x14ac:dyDescent="0.25">
      <c r="A35" s="181" t="s">
        <v>295</v>
      </c>
      <c r="B35" s="184" t="s">
        <v>37</v>
      </c>
      <c r="C35" s="184" t="s">
        <v>38</v>
      </c>
      <c r="D35" s="89" t="s">
        <v>22</v>
      </c>
      <c r="E35" s="87" t="s">
        <v>26</v>
      </c>
      <c r="F35" s="87" t="s">
        <v>26</v>
      </c>
      <c r="G35" s="11" t="s">
        <v>26</v>
      </c>
      <c r="H35" s="15">
        <f>SUM(H36:H39)</f>
        <v>175086.3</v>
      </c>
      <c r="I35" s="15">
        <f>SUM(I36:I39)</f>
        <v>179246.90000000002</v>
      </c>
      <c r="J35" s="15">
        <f>SUM(J36:J39)</f>
        <v>176646.90000000002</v>
      </c>
      <c r="K35" s="15">
        <f>SUM(K36:K39)</f>
        <v>176853.90033</v>
      </c>
    </row>
    <row r="36" spans="1:11" ht="15.75" customHeight="1" x14ac:dyDescent="0.25">
      <c r="A36" s="181"/>
      <c r="B36" s="184"/>
      <c r="C36" s="184"/>
      <c r="D36" s="184" t="s">
        <v>23</v>
      </c>
      <c r="E36" s="87">
        <v>815</v>
      </c>
      <c r="F36" s="87" t="s">
        <v>35</v>
      </c>
      <c r="G36" s="11" t="s">
        <v>66</v>
      </c>
      <c r="H36" s="15">
        <v>102737.2</v>
      </c>
      <c r="I36" s="15">
        <v>104997.2</v>
      </c>
      <c r="J36" s="15">
        <v>102397.2</v>
      </c>
      <c r="K36" s="15">
        <v>104074.32381</v>
      </c>
    </row>
    <row r="37" spans="1:11" ht="16.5" customHeight="1" x14ac:dyDescent="0.25">
      <c r="A37" s="181"/>
      <c r="B37" s="184"/>
      <c r="C37" s="184"/>
      <c r="D37" s="199"/>
      <c r="E37" s="87">
        <v>815</v>
      </c>
      <c r="F37" s="87" t="s">
        <v>33</v>
      </c>
      <c r="G37" s="11" t="s">
        <v>117</v>
      </c>
      <c r="H37" s="15">
        <v>19292.900000000001</v>
      </c>
      <c r="I37" s="15">
        <v>19323.400000000001</v>
      </c>
      <c r="J37" s="15">
        <v>19323.400000000001</v>
      </c>
      <c r="K37" s="15">
        <v>17873.354350000001</v>
      </c>
    </row>
    <row r="38" spans="1:11" ht="16.5" customHeight="1" x14ac:dyDescent="0.25">
      <c r="A38" s="181"/>
      <c r="B38" s="184"/>
      <c r="C38" s="184"/>
      <c r="D38" s="199"/>
      <c r="E38" s="87">
        <v>815</v>
      </c>
      <c r="F38" s="87" t="s">
        <v>33</v>
      </c>
      <c r="G38" s="11" t="s">
        <v>116</v>
      </c>
      <c r="H38" s="15">
        <v>53056.2</v>
      </c>
      <c r="I38" s="15">
        <v>54871.3</v>
      </c>
      <c r="J38" s="15">
        <v>54871.3</v>
      </c>
      <c r="K38" s="15">
        <v>54851.594169999997</v>
      </c>
    </row>
    <row r="39" spans="1:11" x14ac:dyDescent="0.25">
      <c r="A39" s="181"/>
      <c r="B39" s="184"/>
      <c r="C39" s="184"/>
      <c r="D39" s="199"/>
      <c r="E39" s="87">
        <v>815</v>
      </c>
      <c r="F39" s="87" t="s">
        <v>33</v>
      </c>
      <c r="G39" s="11" t="s">
        <v>346</v>
      </c>
      <c r="H39" s="15">
        <v>0</v>
      </c>
      <c r="I39" s="15">
        <v>55</v>
      </c>
      <c r="J39" s="15">
        <v>55</v>
      </c>
      <c r="K39" s="15">
        <v>54.628</v>
      </c>
    </row>
    <row r="40" spans="1:11" ht="15.75" customHeight="1" x14ac:dyDescent="0.25">
      <c r="A40" s="188" t="s">
        <v>216</v>
      </c>
      <c r="B40" s="185" t="s">
        <v>43</v>
      </c>
      <c r="C40" s="185" t="s">
        <v>118</v>
      </c>
      <c r="D40" s="89" t="s">
        <v>22</v>
      </c>
      <c r="E40" s="87" t="s">
        <v>26</v>
      </c>
      <c r="F40" s="87" t="s">
        <v>26</v>
      </c>
      <c r="G40" s="11" t="s">
        <v>26</v>
      </c>
      <c r="H40" s="15">
        <f>SUM(H41:H56)</f>
        <v>571904.30000000005</v>
      </c>
      <c r="I40" s="15">
        <f>SUM(I41:I56)</f>
        <v>302947.66957999999</v>
      </c>
      <c r="J40" s="15">
        <f>SUM(J41:J56)</f>
        <v>307146.09999999998</v>
      </c>
      <c r="K40" s="15">
        <f>SUM(K41:K56)</f>
        <v>299154.62815999996</v>
      </c>
    </row>
    <row r="41" spans="1:11" ht="63" x14ac:dyDescent="0.25">
      <c r="A41" s="189"/>
      <c r="B41" s="186"/>
      <c r="C41" s="186"/>
      <c r="D41" s="92" t="s">
        <v>348</v>
      </c>
      <c r="E41" s="87" t="s">
        <v>347</v>
      </c>
      <c r="F41" s="87" t="s">
        <v>33</v>
      </c>
      <c r="G41" s="11" t="s">
        <v>120</v>
      </c>
      <c r="H41" s="15"/>
      <c r="I41" s="15">
        <v>400</v>
      </c>
      <c r="J41" s="15"/>
      <c r="K41" s="15">
        <v>400</v>
      </c>
    </row>
    <row r="42" spans="1:11" x14ac:dyDescent="0.25">
      <c r="A42" s="189"/>
      <c r="B42" s="186"/>
      <c r="C42" s="186"/>
      <c r="D42" s="185" t="s">
        <v>23</v>
      </c>
      <c r="E42" s="87">
        <v>815</v>
      </c>
      <c r="F42" s="87" t="s">
        <v>119</v>
      </c>
      <c r="G42" s="11" t="s">
        <v>120</v>
      </c>
      <c r="H42" s="15">
        <v>50000</v>
      </c>
      <c r="I42" s="15">
        <v>162.10978</v>
      </c>
      <c r="J42" s="15">
        <v>137900</v>
      </c>
      <c r="K42" s="15"/>
    </row>
    <row r="43" spans="1:11" x14ac:dyDescent="0.25">
      <c r="A43" s="189"/>
      <c r="B43" s="186"/>
      <c r="C43" s="186"/>
      <c r="D43" s="186"/>
      <c r="E43" s="87">
        <v>815</v>
      </c>
      <c r="F43" s="87" t="s">
        <v>119</v>
      </c>
      <c r="G43" s="11" t="s">
        <v>212</v>
      </c>
      <c r="H43" s="15">
        <v>24146</v>
      </c>
      <c r="I43" s="15">
        <v>1146</v>
      </c>
      <c r="J43" s="15">
        <v>1146</v>
      </c>
      <c r="K43" s="15"/>
    </row>
    <row r="44" spans="1:11" x14ac:dyDescent="0.25">
      <c r="A44" s="189"/>
      <c r="B44" s="186"/>
      <c r="C44" s="186"/>
      <c r="D44" s="186"/>
      <c r="E44" s="87">
        <v>815</v>
      </c>
      <c r="F44" s="87" t="s">
        <v>33</v>
      </c>
      <c r="G44" s="11" t="s">
        <v>121</v>
      </c>
      <c r="H44" s="15">
        <v>500</v>
      </c>
      <c r="I44" s="15">
        <v>164474.76957999999</v>
      </c>
      <c r="J44" s="15">
        <v>164474.79999999999</v>
      </c>
      <c r="K44" s="15">
        <v>164024.76957999999</v>
      </c>
    </row>
    <row r="45" spans="1:11" x14ac:dyDescent="0.25">
      <c r="A45" s="189"/>
      <c r="B45" s="186"/>
      <c r="C45" s="186"/>
      <c r="D45" s="186"/>
      <c r="E45" s="87">
        <v>815</v>
      </c>
      <c r="F45" s="87" t="s">
        <v>33</v>
      </c>
      <c r="G45" s="11" t="s">
        <v>122</v>
      </c>
      <c r="H45" s="15">
        <v>145210.1</v>
      </c>
      <c r="I45" s="15">
        <v>0</v>
      </c>
      <c r="J45" s="15">
        <v>0</v>
      </c>
      <c r="K45" s="15"/>
    </row>
    <row r="46" spans="1:11" x14ac:dyDescent="0.25">
      <c r="A46" s="189"/>
      <c r="B46" s="186"/>
      <c r="C46" s="186"/>
      <c r="D46" s="187"/>
      <c r="E46" s="87">
        <v>815</v>
      </c>
      <c r="F46" s="87" t="s">
        <v>33</v>
      </c>
      <c r="G46" s="11" t="s">
        <v>345</v>
      </c>
      <c r="H46" s="15">
        <v>352048.2</v>
      </c>
      <c r="I46" s="15">
        <v>691.9</v>
      </c>
      <c r="J46" s="15">
        <v>3625.3</v>
      </c>
      <c r="K46" s="15"/>
    </row>
    <row r="47" spans="1:11" ht="94.5" x14ac:dyDescent="0.25">
      <c r="A47" s="189"/>
      <c r="B47" s="186"/>
      <c r="C47" s="186"/>
      <c r="D47" s="93" t="s">
        <v>552</v>
      </c>
      <c r="E47" s="77" t="s">
        <v>551</v>
      </c>
      <c r="F47" s="87" t="s">
        <v>33</v>
      </c>
      <c r="G47" s="11" t="s">
        <v>120</v>
      </c>
      <c r="H47" s="15">
        <v>0</v>
      </c>
      <c r="I47" s="15">
        <v>4000</v>
      </c>
      <c r="J47" s="15">
        <v>0</v>
      </c>
      <c r="K47" s="15">
        <v>4000</v>
      </c>
    </row>
    <row r="48" spans="1:11" ht="31.5" x14ac:dyDescent="0.25">
      <c r="A48" s="189"/>
      <c r="B48" s="186"/>
      <c r="C48" s="186"/>
      <c r="D48" s="93" t="s">
        <v>342</v>
      </c>
      <c r="E48" s="77" t="s">
        <v>349</v>
      </c>
      <c r="F48" s="87" t="s">
        <v>33</v>
      </c>
      <c r="G48" s="11" t="s">
        <v>120</v>
      </c>
      <c r="H48" s="15">
        <v>0</v>
      </c>
      <c r="I48" s="15">
        <v>30.2</v>
      </c>
      <c r="J48" s="15">
        <v>0</v>
      </c>
      <c r="K48" s="15">
        <v>30.196000000000002</v>
      </c>
    </row>
    <row r="49" spans="1:11" ht="47.25" x14ac:dyDescent="0.25">
      <c r="A49" s="189"/>
      <c r="B49" s="186"/>
      <c r="C49" s="186"/>
      <c r="D49" s="92" t="s">
        <v>283</v>
      </c>
      <c r="E49" s="77" t="s">
        <v>126</v>
      </c>
      <c r="F49" s="87" t="s">
        <v>127</v>
      </c>
      <c r="G49" s="11" t="s">
        <v>120</v>
      </c>
      <c r="H49" s="15">
        <v>0</v>
      </c>
      <c r="I49" s="15">
        <v>8761.4</v>
      </c>
      <c r="J49" s="15">
        <v>0</v>
      </c>
      <c r="K49" s="15">
        <v>8200.9747000000007</v>
      </c>
    </row>
    <row r="50" spans="1:11" x14ac:dyDescent="0.25">
      <c r="A50" s="189"/>
      <c r="B50" s="186"/>
      <c r="C50" s="186"/>
      <c r="D50" s="194" t="s">
        <v>284</v>
      </c>
      <c r="E50" s="87" t="s">
        <v>128</v>
      </c>
      <c r="F50" s="87" t="s">
        <v>350</v>
      </c>
      <c r="G50" s="11" t="s">
        <v>120</v>
      </c>
      <c r="H50" s="15">
        <v>0</v>
      </c>
      <c r="I50" s="15">
        <v>832.03399999999999</v>
      </c>
      <c r="J50" s="15">
        <v>0</v>
      </c>
      <c r="K50" s="15">
        <v>742.78927999999996</v>
      </c>
    </row>
    <row r="51" spans="1:11" ht="52.5" customHeight="1" x14ac:dyDescent="0.25">
      <c r="A51" s="189"/>
      <c r="B51" s="186"/>
      <c r="C51" s="186"/>
      <c r="D51" s="194"/>
      <c r="E51" s="87" t="s">
        <v>128</v>
      </c>
      <c r="F51" s="87" t="s">
        <v>129</v>
      </c>
      <c r="G51" s="11" t="s">
        <v>120</v>
      </c>
      <c r="H51" s="15">
        <v>0</v>
      </c>
      <c r="I51" s="15">
        <v>3767.9659999999999</v>
      </c>
      <c r="J51" s="15">
        <v>0</v>
      </c>
      <c r="K51" s="15">
        <v>3756.6875199999999</v>
      </c>
    </row>
    <row r="52" spans="1:11" ht="47.25" x14ac:dyDescent="0.25">
      <c r="A52" s="189"/>
      <c r="B52" s="186"/>
      <c r="C52" s="186"/>
      <c r="D52" s="92" t="s">
        <v>285</v>
      </c>
      <c r="E52" s="87" t="s">
        <v>130</v>
      </c>
      <c r="F52" s="87" t="s">
        <v>131</v>
      </c>
      <c r="G52" s="11" t="s">
        <v>120</v>
      </c>
      <c r="H52" s="15">
        <v>0</v>
      </c>
      <c r="I52" s="15">
        <v>82565.357659999994</v>
      </c>
      <c r="J52" s="15">
        <v>0</v>
      </c>
      <c r="K52" s="15">
        <v>82565.357659999994</v>
      </c>
    </row>
    <row r="53" spans="1:11" ht="31.5" x14ac:dyDescent="0.25">
      <c r="A53" s="189"/>
      <c r="B53" s="186"/>
      <c r="C53" s="186"/>
      <c r="D53" s="92" t="s">
        <v>344</v>
      </c>
      <c r="E53" s="87" t="s">
        <v>351</v>
      </c>
      <c r="F53" s="87" t="s">
        <v>352</v>
      </c>
      <c r="G53" s="11" t="s">
        <v>120</v>
      </c>
      <c r="H53" s="15">
        <v>0</v>
      </c>
      <c r="I53" s="15">
        <v>1000</v>
      </c>
      <c r="J53" s="15">
        <v>0</v>
      </c>
      <c r="K53" s="15">
        <v>914.34586000000002</v>
      </c>
    </row>
    <row r="54" spans="1:11" x14ac:dyDescent="0.25">
      <c r="A54" s="189"/>
      <c r="B54" s="186"/>
      <c r="C54" s="186"/>
      <c r="D54" s="185" t="s">
        <v>286</v>
      </c>
      <c r="E54" s="109" t="s">
        <v>132</v>
      </c>
      <c r="F54" s="109" t="s">
        <v>572</v>
      </c>
      <c r="G54" s="11" t="s">
        <v>120</v>
      </c>
      <c r="H54" s="15">
        <v>0</v>
      </c>
      <c r="I54" s="15">
        <v>19067</v>
      </c>
      <c r="J54" s="15">
        <v>0</v>
      </c>
      <c r="K54" s="15">
        <v>18470.575000000001</v>
      </c>
    </row>
    <row r="55" spans="1:11" ht="33" customHeight="1" x14ac:dyDescent="0.25">
      <c r="A55" s="189"/>
      <c r="B55" s="186"/>
      <c r="C55" s="186"/>
      <c r="D55" s="187"/>
      <c r="E55" s="87" t="s">
        <v>132</v>
      </c>
      <c r="F55" s="87" t="s">
        <v>353</v>
      </c>
      <c r="G55" s="11" t="s">
        <v>120</v>
      </c>
      <c r="H55" s="15">
        <v>0</v>
      </c>
      <c r="I55" s="15">
        <v>3612.2325599999999</v>
      </c>
      <c r="J55" s="15">
        <v>0</v>
      </c>
      <c r="K55" s="15">
        <v>3612.2325599999999</v>
      </c>
    </row>
    <row r="56" spans="1:11" ht="47.25" x14ac:dyDescent="0.25">
      <c r="A56" s="190"/>
      <c r="B56" s="187"/>
      <c r="C56" s="187"/>
      <c r="D56" s="92" t="s">
        <v>356</v>
      </c>
      <c r="E56" s="87" t="s">
        <v>354</v>
      </c>
      <c r="F56" s="87" t="s">
        <v>355</v>
      </c>
      <c r="G56" s="11" t="s">
        <v>120</v>
      </c>
      <c r="H56" s="15">
        <v>0</v>
      </c>
      <c r="I56" s="15">
        <v>12436.7</v>
      </c>
      <c r="J56" s="15">
        <v>0</v>
      </c>
      <c r="K56" s="15">
        <v>12436.7</v>
      </c>
    </row>
    <row r="57" spans="1:11" x14ac:dyDescent="0.25">
      <c r="A57" s="181" t="s">
        <v>215</v>
      </c>
      <c r="B57" s="184" t="s">
        <v>32</v>
      </c>
      <c r="C57" s="184" t="s">
        <v>31</v>
      </c>
      <c r="D57" s="89" t="s">
        <v>22</v>
      </c>
      <c r="E57" s="90" t="s">
        <v>24</v>
      </c>
      <c r="F57" s="90" t="s">
        <v>24</v>
      </c>
      <c r="G57" s="90" t="s">
        <v>24</v>
      </c>
      <c r="H57" s="15">
        <f>H58</f>
        <v>5854790.2999999998</v>
      </c>
      <c r="I57" s="15">
        <f t="shared" ref="I57:K57" si="20">I58</f>
        <v>7285306.2000000002</v>
      </c>
      <c r="J57" s="15">
        <f t="shared" si="20"/>
        <v>7207328.5999999996</v>
      </c>
      <c r="K57" s="15">
        <f t="shared" si="20"/>
        <v>7279365.0354500012</v>
      </c>
    </row>
    <row r="58" spans="1:11" ht="31.5" x14ac:dyDescent="0.25">
      <c r="A58" s="181"/>
      <c r="B58" s="184"/>
      <c r="C58" s="184"/>
      <c r="D58" s="89" t="s">
        <v>23</v>
      </c>
      <c r="E58" s="87" t="s">
        <v>25</v>
      </c>
      <c r="F58" s="87" t="s">
        <v>26</v>
      </c>
      <c r="G58" s="87" t="s">
        <v>26</v>
      </c>
      <c r="H58" s="15">
        <f>SUM(H59:H64)</f>
        <v>5854790.2999999998</v>
      </c>
      <c r="I58" s="15">
        <f t="shared" ref="I58:K58" si="21">SUM(I59:I64)</f>
        <v>7285306.2000000002</v>
      </c>
      <c r="J58" s="15">
        <f>SUM(J59:J64)</f>
        <v>7207328.5999999996</v>
      </c>
      <c r="K58" s="15">
        <f t="shared" si="21"/>
        <v>7279365.0354500012</v>
      </c>
    </row>
    <row r="59" spans="1:11" ht="110.25" x14ac:dyDescent="0.25">
      <c r="A59" s="88" t="s">
        <v>201</v>
      </c>
      <c r="B59" s="92" t="s">
        <v>39</v>
      </c>
      <c r="C59" s="92" t="s">
        <v>40</v>
      </c>
      <c r="D59" s="89" t="s">
        <v>23</v>
      </c>
      <c r="E59" s="87" t="s">
        <v>25</v>
      </c>
      <c r="F59" s="90">
        <v>1401</v>
      </c>
      <c r="G59" s="90">
        <v>2220280020</v>
      </c>
      <c r="H59" s="26">
        <v>347323</v>
      </c>
      <c r="I59" s="15">
        <v>347323</v>
      </c>
      <c r="J59" s="15">
        <v>347323</v>
      </c>
      <c r="K59" s="15">
        <v>347323</v>
      </c>
    </row>
    <row r="60" spans="1:11" ht="179.25" customHeight="1" x14ac:dyDescent="0.25">
      <c r="A60" s="88" t="s">
        <v>296</v>
      </c>
      <c r="B60" s="92" t="s">
        <v>41</v>
      </c>
      <c r="C60" s="92" t="s">
        <v>42</v>
      </c>
      <c r="D60" s="89" t="s">
        <v>23</v>
      </c>
      <c r="E60" s="87" t="s">
        <v>25</v>
      </c>
      <c r="F60" s="87" t="s">
        <v>27</v>
      </c>
      <c r="G60" s="87" t="s">
        <v>67</v>
      </c>
      <c r="H60" s="26">
        <v>3314000</v>
      </c>
      <c r="I60" s="15">
        <v>4186622</v>
      </c>
      <c r="J60" s="15">
        <v>4186622</v>
      </c>
      <c r="K60" s="15">
        <v>4186622</v>
      </c>
    </row>
    <row r="61" spans="1:11" ht="195.75" customHeight="1" x14ac:dyDescent="0.25">
      <c r="A61" s="88" t="s">
        <v>297</v>
      </c>
      <c r="B61" s="92" t="s">
        <v>44</v>
      </c>
      <c r="C61" s="92" t="s">
        <v>133</v>
      </c>
      <c r="D61" s="89" t="s">
        <v>23</v>
      </c>
      <c r="E61" s="87" t="s">
        <v>25</v>
      </c>
      <c r="F61" s="87" t="s">
        <v>28</v>
      </c>
      <c r="G61" s="87" t="s">
        <v>68</v>
      </c>
      <c r="H61" s="15">
        <v>1467524</v>
      </c>
      <c r="I61" s="15">
        <v>1467524</v>
      </c>
      <c r="J61" s="15">
        <v>1467524</v>
      </c>
      <c r="K61" s="15">
        <v>1466651.02046</v>
      </c>
    </row>
    <row r="62" spans="1:11" ht="94.5" x14ac:dyDescent="0.25">
      <c r="A62" s="88" t="s">
        <v>298</v>
      </c>
      <c r="B62" s="92" t="s">
        <v>45</v>
      </c>
      <c r="C62" s="92" t="s">
        <v>46</v>
      </c>
      <c r="D62" s="89" t="s">
        <v>23</v>
      </c>
      <c r="E62" s="87" t="s">
        <v>25</v>
      </c>
      <c r="F62" s="87" t="s">
        <v>34</v>
      </c>
      <c r="G62" s="87" t="s">
        <v>69</v>
      </c>
      <c r="H62" s="26">
        <v>588800</v>
      </c>
      <c r="I62" s="15">
        <v>1146693.8999999999</v>
      </c>
      <c r="J62" s="15">
        <v>1068716.3</v>
      </c>
      <c r="K62" s="15">
        <v>1141663.0760900001</v>
      </c>
    </row>
    <row r="63" spans="1:11" ht="94.5" x14ac:dyDescent="0.25">
      <c r="A63" s="88" t="s">
        <v>299</v>
      </c>
      <c r="B63" s="92" t="s">
        <v>62</v>
      </c>
      <c r="C63" s="92" t="s">
        <v>64</v>
      </c>
      <c r="D63" s="89" t="s">
        <v>23</v>
      </c>
      <c r="E63" s="87" t="s">
        <v>25</v>
      </c>
      <c r="F63" s="87" t="s">
        <v>28</v>
      </c>
      <c r="G63" s="87" t="s">
        <v>70</v>
      </c>
      <c r="H63" s="15">
        <v>78823.3</v>
      </c>
      <c r="I63" s="15">
        <v>78823.3</v>
      </c>
      <c r="J63" s="15">
        <v>78823.3</v>
      </c>
      <c r="K63" s="26">
        <v>78785.938899999994</v>
      </c>
    </row>
    <row r="64" spans="1:11" ht="162.75" customHeight="1" x14ac:dyDescent="0.25">
      <c r="A64" s="88" t="s">
        <v>302</v>
      </c>
      <c r="B64" s="92" t="s">
        <v>63</v>
      </c>
      <c r="C64" s="92" t="s">
        <v>65</v>
      </c>
      <c r="D64" s="89" t="s">
        <v>23</v>
      </c>
      <c r="E64" s="87" t="s">
        <v>25</v>
      </c>
      <c r="F64" s="87" t="s">
        <v>34</v>
      </c>
      <c r="G64" s="87" t="s">
        <v>71</v>
      </c>
      <c r="H64" s="15">
        <v>58320</v>
      </c>
      <c r="I64" s="15">
        <v>58320</v>
      </c>
      <c r="J64" s="15">
        <v>58320</v>
      </c>
      <c r="K64" s="26">
        <v>58320</v>
      </c>
    </row>
    <row r="65" spans="1:11" ht="15.75" customHeight="1" x14ac:dyDescent="0.25">
      <c r="A65" s="188" t="s">
        <v>303</v>
      </c>
      <c r="B65" s="185" t="s">
        <v>169</v>
      </c>
      <c r="C65" s="185" t="s">
        <v>178</v>
      </c>
      <c r="D65" s="89" t="s">
        <v>22</v>
      </c>
      <c r="E65" s="87" t="s">
        <v>26</v>
      </c>
      <c r="F65" s="87" t="s">
        <v>26</v>
      </c>
      <c r="G65" s="87" t="s">
        <v>26</v>
      </c>
      <c r="H65" s="15">
        <f>SUM(H66:H66)</f>
        <v>1960491</v>
      </c>
      <c r="I65" s="15">
        <f t="shared" ref="I65:K65" si="22">I66</f>
        <v>1520389</v>
      </c>
      <c r="J65" s="15">
        <f t="shared" si="22"/>
        <v>1522989</v>
      </c>
      <c r="K65" s="15">
        <f t="shared" si="22"/>
        <v>1459717.4240600001</v>
      </c>
    </row>
    <row r="66" spans="1:11" ht="81" customHeight="1" x14ac:dyDescent="0.25">
      <c r="A66" s="189"/>
      <c r="B66" s="186"/>
      <c r="C66" s="186"/>
      <c r="D66" s="89" t="s">
        <v>23</v>
      </c>
      <c r="E66" s="87">
        <v>815</v>
      </c>
      <c r="F66" s="87" t="s">
        <v>26</v>
      </c>
      <c r="G66" s="87" t="s">
        <v>26</v>
      </c>
      <c r="H66" s="15">
        <f>H67+H68</f>
        <v>1960491</v>
      </c>
      <c r="I66" s="15">
        <f>I67+I68</f>
        <v>1520389</v>
      </c>
      <c r="J66" s="15">
        <f>J67+J68</f>
        <v>1522989</v>
      </c>
      <c r="K66" s="15">
        <f>K67+K68</f>
        <v>1459717.4240600001</v>
      </c>
    </row>
    <row r="67" spans="1:11" ht="68.25" customHeight="1" x14ac:dyDescent="0.25">
      <c r="A67" s="88" t="s">
        <v>304</v>
      </c>
      <c r="B67" s="92" t="s">
        <v>39</v>
      </c>
      <c r="C67" s="92" t="s">
        <v>179</v>
      </c>
      <c r="D67" s="89" t="s">
        <v>23</v>
      </c>
      <c r="E67" s="87">
        <v>815</v>
      </c>
      <c r="F67" s="87">
        <v>1301</v>
      </c>
      <c r="G67" s="87" t="s">
        <v>170</v>
      </c>
      <c r="H67" s="15">
        <v>1955491</v>
      </c>
      <c r="I67" s="15">
        <v>1517989</v>
      </c>
      <c r="J67" s="15">
        <v>1517989</v>
      </c>
      <c r="K67" s="15">
        <v>1458092.6240600001</v>
      </c>
    </row>
    <row r="68" spans="1:11" ht="86.25" customHeight="1" x14ac:dyDescent="0.25">
      <c r="A68" s="88" t="s">
        <v>305</v>
      </c>
      <c r="B68" s="92" t="s">
        <v>44</v>
      </c>
      <c r="C68" s="92" t="s">
        <v>180</v>
      </c>
      <c r="D68" s="89" t="s">
        <v>23</v>
      </c>
      <c r="E68" s="87">
        <v>815</v>
      </c>
      <c r="F68" s="87" t="s">
        <v>33</v>
      </c>
      <c r="G68" s="87" t="s">
        <v>171</v>
      </c>
      <c r="H68" s="15">
        <v>5000</v>
      </c>
      <c r="I68" s="15">
        <v>2400</v>
      </c>
      <c r="J68" s="15">
        <v>5000</v>
      </c>
      <c r="K68" s="15">
        <v>1624.8</v>
      </c>
    </row>
    <row r="69" spans="1:11" ht="15.75" customHeight="1" x14ac:dyDescent="0.25">
      <c r="A69" s="188" t="s">
        <v>306</v>
      </c>
      <c r="B69" s="185" t="s">
        <v>172</v>
      </c>
      <c r="C69" s="185" t="s">
        <v>181</v>
      </c>
      <c r="D69" s="89" t="s">
        <v>22</v>
      </c>
      <c r="E69" s="87" t="s">
        <v>26</v>
      </c>
      <c r="F69" s="87" t="s">
        <v>26</v>
      </c>
      <c r="G69" s="87" t="s">
        <v>26</v>
      </c>
      <c r="H69" s="15">
        <f>SUM(H70:H73)</f>
        <v>49742</v>
      </c>
      <c r="I69" s="15">
        <f>SUM(I70:I73)</f>
        <v>52042</v>
      </c>
      <c r="J69" s="15">
        <f>SUM(J70:J73)</f>
        <v>52042</v>
      </c>
      <c r="K69" s="15">
        <f>SUM(K70:K73)</f>
        <v>51068.396479999996</v>
      </c>
    </row>
    <row r="70" spans="1:11" ht="31.5" x14ac:dyDescent="0.25">
      <c r="A70" s="189"/>
      <c r="B70" s="186"/>
      <c r="C70" s="186"/>
      <c r="D70" s="89" t="s">
        <v>23</v>
      </c>
      <c r="E70" s="87">
        <v>815</v>
      </c>
      <c r="F70" s="87" t="s">
        <v>26</v>
      </c>
      <c r="G70" s="87" t="s">
        <v>26</v>
      </c>
      <c r="H70" s="15">
        <f>H74+H77+H75</f>
        <v>20390.8</v>
      </c>
      <c r="I70" s="15">
        <f>I74+I77+I75</f>
        <v>22112.400000000001</v>
      </c>
      <c r="J70" s="15">
        <f t="shared" ref="J70:K70" si="23">J74+J77+J75</f>
        <v>22112.400000000001</v>
      </c>
      <c r="K70" s="15">
        <f t="shared" si="23"/>
        <v>21786.633290000002</v>
      </c>
    </row>
    <row r="71" spans="1:11" ht="47.25" x14ac:dyDescent="0.25">
      <c r="A71" s="189"/>
      <c r="B71" s="186"/>
      <c r="C71" s="186"/>
      <c r="D71" s="89" t="s">
        <v>283</v>
      </c>
      <c r="E71" s="87" t="s">
        <v>126</v>
      </c>
      <c r="F71" s="87" t="s">
        <v>26</v>
      </c>
      <c r="G71" s="87" t="s">
        <v>26</v>
      </c>
      <c r="H71" s="15">
        <f t="shared" ref="H71:K73" si="24">H78</f>
        <v>3510.2</v>
      </c>
      <c r="I71" s="15">
        <f t="shared" si="24"/>
        <v>3390.3</v>
      </c>
      <c r="J71" s="15">
        <f t="shared" si="24"/>
        <v>3390.3</v>
      </c>
      <c r="K71" s="15">
        <f t="shared" si="24"/>
        <v>3277.6469400000001</v>
      </c>
    </row>
    <row r="72" spans="1:11" ht="63" x14ac:dyDescent="0.25">
      <c r="A72" s="189"/>
      <c r="B72" s="186"/>
      <c r="C72" s="186"/>
      <c r="D72" s="89" t="s">
        <v>284</v>
      </c>
      <c r="E72" s="87">
        <v>834</v>
      </c>
      <c r="F72" s="87" t="s">
        <v>26</v>
      </c>
      <c r="G72" s="87" t="s">
        <v>26</v>
      </c>
      <c r="H72" s="15">
        <f t="shared" si="24"/>
        <v>1187.8</v>
      </c>
      <c r="I72" s="15">
        <f t="shared" si="24"/>
        <v>1187.8</v>
      </c>
      <c r="J72" s="15">
        <f t="shared" si="24"/>
        <v>1187.8</v>
      </c>
      <c r="K72" s="15">
        <f t="shared" si="24"/>
        <v>1187.8</v>
      </c>
    </row>
    <row r="73" spans="1:11" ht="94.5" x14ac:dyDescent="0.25">
      <c r="A73" s="190"/>
      <c r="B73" s="187"/>
      <c r="C73" s="187"/>
      <c r="D73" s="89" t="s">
        <v>287</v>
      </c>
      <c r="E73" s="87" t="s">
        <v>209</v>
      </c>
      <c r="F73" s="87" t="s">
        <v>26</v>
      </c>
      <c r="G73" s="87" t="s">
        <v>26</v>
      </c>
      <c r="H73" s="15">
        <f t="shared" si="24"/>
        <v>24653.200000000001</v>
      </c>
      <c r="I73" s="15">
        <f t="shared" si="24"/>
        <v>25351.5</v>
      </c>
      <c r="J73" s="15">
        <f t="shared" si="24"/>
        <v>25351.5</v>
      </c>
      <c r="K73" s="15">
        <f t="shared" si="24"/>
        <v>24816.31625</v>
      </c>
    </row>
    <row r="74" spans="1:11" ht="69" customHeight="1" x14ac:dyDescent="0.25">
      <c r="A74" s="88" t="s">
        <v>307</v>
      </c>
      <c r="B74" s="92" t="s">
        <v>41</v>
      </c>
      <c r="C74" s="92" t="s">
        <v>182</v>
      </c>
      <c r="D74" s="89" t="s">
        <v>23</v>
      </c>
      <c r="E74" s="87">
        <v>815</v>
      </c>
      <c r="F74" s="87" t="s">
        <v>33</v>
      </c>
      <c r="G74" s="87" t="s">
        <v>173</v>
      </c>
      <c r="H74" s="15">
        <v>19742</v>
      </c>
      <c r="I74" s="15">
        <v>20042</v>
      </c>
      <c r="J74" s="15">
        <v>20042</v>
      </c>
      <c r="K74" s="15">
        <v>19786.633290000002</v>
      </c>
    </row>
    <row r="75" spans="1:11" ht="99.75" customHeight="1" x14ac:dyDescent="0.25">
      <c r="A75" s="107" t="s">
        <v>308</v>
      </c>
      <c r="B75" s="108" t="s">
        <v>45</v>
      </c>
      <c r="C75" s="108" t="s">
        <v>576</v>
      </c>
      <c r="D75" s="106" t="s">
        <v>23</v>
      </c>
      <c r="E75" s="109" t="s">
        <v>25</v>
      </c>
      <c r="F75" s="109" t="s">
        <v>28</v>
      </c>
      <c r="G75" s="109" t="s">
        <v>574</v>
      </c>
      <c r="H75" s="15">
        <v>0</v>
      </c>
      <c r="I75" s="15">
        <v>2000</v>
      </c>
      <c r="J75" s="15">
        <v>2000</v>
      </c>
      <c r="K75" s="15">
        <v>2000</v>
      </c>
    </row>
    <row r="76" spans="1:11" x14ac:dyDescent="0.25">
      <c r="A76" s="181" t="s">
        <v>309</v>
      </c>
      <c r="B76" s="184" t="s">
        <v>174</v>
      </c>
      <c r="C76" s="184" t="s">
        <v>183</v>
      </c>
      <c r="D76" s="89" t="s">
        <v>22</v>
      </c>
      <c r="E76" s="87" t="s">
        <v>24</v>
      </c>
      <c r="F76" s="87" t="s">
        <v>24</v>
      </c>
      <c r="G76" s="87" t="s">
        <v>24</v>
      </c>
      <c r="H76" s="15">
        <f>SUM(H77:H80)</f>
        <v>30000</v>
      </c>
      <c r="I76" s="15">
        <f t="shared" ref="I76:K76" si="25">SUM(I77:I80)</f>
        <v>30000</v>
      </c>
      <c r="J76" s="15">
        <f>SUM(J77:J80)</f>
        <v>30000</v>
      </c>
      <c r="K76" s="15">
        <f t="shared" si="25"/>
        <v>29281.763189999998</v>
      </c>
    </row>
    <row r="77" spans="1:11" s="110" customFormat="1" ht="31.5" x14ac:dyDescent="0.25">
      <c r="A77" s="181"/>
      <c r="B77" s="184"/>
      <c r="C77" s="184"/>
      <c r="D77" s="106" t="s">
        <v>23</v>
      </c>
      <c r="E77" s="109">
        <v>815</v>
      </c>
      <c r="F77" s="109">
        <v>1403</v>
      </c>
      <c r="G77" s="109" t="s">
        <v>175</v>
      </c>
      <c r="H77" s="15">
        <v>648.79999999999995</v>
      </c>
      <c r="I77" s="15">
        <v>70.400000000000006</v>
      </c>
      <c r="J77" s="15">
        <v>70.400000000000006</v>
      </c>
      <c r="K77" s="15">
        <v>0</v>
      </c>
    </row>
    <row r="78" spans="1:11" ht="47.25" x14ac:dyDescent="0.25">
      <c r="A78" s="181"/>
      <c r="B78" s="184"/>
      <c r="C78" s="184"/>
      <c r="D78" s="89" t="s">
        <v>283</v>
      </c>
      <c r="E78" s="87" t="s">
        <v>126</v>
      </c>
      <c r="F78" s="87">
        <v>1403</v>
      </c>
      <c r="G78" s="87" t="s">
        <v>175</v>
      </c>
      <c r="H78" s="15">
        <v>3510.2</v>
      </c>
      <c r="I78" s="15">
        <v>3390.3</v>
      </c>
      <c r="J78" s="15">
        <v>3390.3</v>
      </c>
      <c r="K78" s="15">
        <v>3277.6469400000001</v>
      </c>
    </row>
    <row r="79" spans="1:11" ht="63" x14ac:dyDescent="0.25">
      <c r="A79" s="181"/>
      <c r="B79" s="184"/>
      <c r="C79" s="184"/>
      <c r="D79" s="89" t="s">
        <v>284</v>
      </c>
      <c r="E79" s="90">
        <v>834</v>
      </c>
      <c r="F79" s="87">
        <v>1403</v>
      </c>
      <c r="G79" s="87" t="s">
        <v>175</v>
      </c>
      <c r="H79" s="15">
        <v>1187.8</v>
      </c>
      <c r="I79" s="15">
        <v>1187.8</v>
      </c>
      <c r="J79" s="15">
        <v>1187.8</v>
      </c>
      <c r="K79" s="15">
        <v>1187.8</v>
      </c>
    </row>
    <row r="80" spans="1:11" ht="94.5" x14ac:dyDescent="0.25">
      <c r="A80" s="181"/>
      <c r="B80" s="184"/>
      <c r="C80" s="184"/>
      <c r="D80" s="89" t="s">
        <v>287</v>
      </c>
      <c r="E80" s="87" t="s">
        <v>209</v>
      </c>
      <c r="F80" s="87">
        <v>1403</v>
      </c>
      <c r="G80" s="87" t="s">
        <v>175</v>
      </c>
      <c r="H80" s="15">
        <v>24653.200000000001</v>
      </c>
      <c r="I80" s="15">
        <v>25351.5</v>
      </c>
      <c r="J80" s="15">
        <v>25351.5</v>
      </c>
      <c r="K80" s="15">
        <v>24816.31625</v>
      </c>
    </row>
    <row r="81" spans="1:11" x14ac:dyDescent="0.25">
      <c r="A81" s="181" t="s">
        <v>310</v>
      </c>
      <c r="B81" s="193" t="s">
        <v>176</v>
      </c>
      <c r="C81" s="184" t="s">
        <v>184</v>
      </c>
      <c r="D81" s="89" t="s">
        <v>22</v>
      </c>
      <c r="E81" s="87" t="s">
        <v>26</v>
      </c>
      <c r="F81" s="87" t="s">
        <v>24</v>
      </c>
      <c r="G81" s="87" t="s">
        <v>24</v>
      </c>
      <c r="H81" s="15">
        <f>H82</f>
        <v>68589.899999999994</v>
      </c>
      <c r="I81" s="15">
        <f t="shared" ref="I81:K81" si="26">I82</f>
        <v>73737</v>
      </c>
      <c r="J81" s="15">
        <f>J82</f>
        <v>73737</v>
      </c>
      <c r="K81" s="15">
        <f t="shared" si="26"/>
        <v>73347.520690000005</v>
      </c>
    </row>
    <row r="82" spans="1:11" ht="78.75" x14ac:dyDescent="0.25">
      <c r="A82" s="181"/>
      <c r="B82" s="193"/>
      <c r="C82" s="184"/>
      <c r="D82" s="89" t="s">
        <v>208</v>
      </c>
      <c r="E82" s="87">
        <v>821</v>
      </c>
      <c r="F82" s="87" t="s">
        <v>24</v>
      </c>
      <c r="G82" s="87" t="s">
        <v>24</v>
      </c>
      <c r="H82" s="15">
        <f>SUM(H83)</f>
        <v>68589.899999999994</v>
      </c>
      <c r="I82" s="15">
        <f>SUM(I83)</f>
        <v>73737</v>
      </c>
      <c r="J82" s="15">
        <f t="shared" ref="J82:K82" si="27">SUM(J83)</f>
        <v>73737</v>
      </c>
      <c r="K82" s="15">
        <f t="shared" si="27"/>
        <v>73347.520690000005</v>
      </c>
    </row>
    <row r="83" spans="1:11" x14ac:dyDescent="0.25">
      <c r="A83" s="181" t="s">
        <v>573</v>
      </c>
      <c r="B83" s="184" t="s">
        <v>39</v>
      </c>
      <c r="C83" s="184" t="s">
        <v>301</v>
      </c>
      <c r="D83" s="108" t="s">
        <v>22</v>
      </c>
      <c r="E83" s="109" t="s">
        <v>24</v>
      </c>
      <c r="F83" s="109" t="s">
        <v>24</v>
      </c>
      <c r="G83" s="87" t="s">
        <v>24</v>
      </c>
      <c r="H83" s="15">
        <f>SUM(H84:H85)</f>
        <v>68589.899999999994</v>
      </c>
      <c r="I83" s="15">
        <f t="shared" ref="I83:K83" si="28">SUM(I84:I85)</f>
        <v>73737</v>
      </c>
      <c r="J83" s="15">
        <f t="shared" si="28"/>
        <v>73737</v>
      </c>
      <c r="K83" s="15">
        <f t="shared" si="28"/>
        <v>73347.520690000005</v>
      </c>
    </row>
    <row r="84" spans="1:11" s="110" customFormat="1" ht="130.5" customHeight="1" x14ac:dyDescent="0.25">
      <c r="A84" s="181"/>
      <c r="B84" s="184"/>
      <c r="C84" s="184"/>
      <c r="D84" s="185" t="s">
        <v>208</v>
      </c>
      <c r="E84" s="191">
        <v>821</v>
      </c>
      <c r="F84" s="191" t="s">
        <v>35</v>
      </c>
      <c r="G84" s="109" t="s">
        <v>177</v>
      </c>
      <c r="H84" s="15">
        <v>68589.899999999994</v>
      </c>
      <c r="I84" s="15">
        <v>73732.5</v>
      </c>
      <c r="J84" s="15">
        <v>73732.5</v>
      </c>
      <c r="K84" s="15">
        <v>73343.179690000004</v>
      </c>
    </row>
    <row r="85" spans="1:11" ht="130.5" customHeight="1" x14ac:dyDescent="0.25">
      <c r="A85" s="181"/>
      <c r="B85" s="184"/>
      <c r="C85" s="184"/>
      <c r="D85" s="187"/>
      <c r="E85" s="192"/>
      <c r="F85" s="192"/>
      <c r="G85" s="87" t="s">
        <v>357</v>
      </c>
      <c r="H85" s="15">
        <v>0</v>
      </c>
      <c r="I85" s="15">
        <v>4.5</v>
      </c>
      <c r="J85" s="15">
        <v>4.5</v>
      </c>
      <c r="K85" s="15">
        <v>4.3410000000000002</v>
      </c>
    </row>
  </sheetData>
  <autoFilter ref="A10:K85"/>
  <customSheetViews>
    <customSheetView guid="{AB9FA13E-F7AA-4BE9-BC1A-00C9A91BB556}" scale="70" showPageBreaks="1" printArea="1" showAutoFilter="1" view="pageBreakPreview">
      <selection activeCell="H8" sqref="H8:K8"/>
      <rowBreaks count="2" manualBreakCount="2">
        <brk id="56" max="10" man="1"/>
        <brk id="82" max="10" man="1"/>
      </rowBreaks>
      <pageMargins left="0.78740157480314965" right="0.78740157480314965" top="1.1811023622047245" bottom="0.59055118110236227" header="0.31496062992125984" footer="0.31496062992125984"/>
      <pageSetup paperSize="9" scale="80" firstPageNumber="32" fitToHeight="10" orientation="landscape" useFirstPageNumber="1" r:id="rId1"/>
      <headerFooter differentFirst="1">
        <oddHeader>&amp;C&amp;"Times New Roman,обычный"&amp;12&amp;P</oddHeader>
        <firstHeader>&amp;C&amp;"Times New Roman,обычный"&amp;12&amp;P</firstHeader>
      </headerFooter>
      <autoFilter ref="A10:K85"/>
    </customSheetView>
    <customSheetView guid="{3A0D8EC7-53A3-4255-81A9-B3483D6F5BD6}" scale="55" showPageBreaks="1" printArea="1" showAutoFilter="1" view="pageBreakPreview">
      <selection activeCell="A3" sqref="A3:K3"/>
      <rowBreaks count="6" manualBreakCount="6">
        <brk id="17" max="16383" man="1"/>
        <brk id="30" max="16383" man="1"/>
        <brk id="52" max="10" man="1"/>
        <brk id="60" max="10" man="1"/>
        <brk id="68" max="16383" man="1"/>
        <brk id="74" max="16383" man="1"/>
      </rowBreaks>
      <pageMargins left="0.78740157480314965" right="0.78740157480314965" top="1.1811023622047245" bottom="0.59055118110236227" header="0.31496062992125984" footer="0.31496062992125984"/>
      <pageSetup paperSize="9" scale="76" firstPageNumber="37" fitToHeight="10" orientation="landscape" useFirstPageNumber="1" r:id="rId2"/>
      <headerFooter>
        <oddHeader>&amp;C&amp;"Times New Roman,обычный"&amp;12&amp;P</oddHeader>
      </headerFooter>
      <autoFilter ref="A10:K85"/>
    </customSheetView>
    <customSheetView guid="{62AE2A66-5D04-464F-B4DB-FA36DABAE854}" scale="55" showPageBreaks="1" printArea="1" showAutoFilter="1" view="pageBreakPreview">
      <selection activeCell="H13" sqref="H13"/>
      <rowBreaks count="6" manualBreakCount="6">
        <brk id="17" max="16383" man="1"/>
        <brk id="30" max="16383" man="1"/>
        <brk id="52" max="10" man="1"/>
        <brk id="60" max="10" man="1"/>
        <brk id="68" max="16383" man="1"/>
        <brk id="74" max="16383" man="1"/>
      </rowBreaks>
      <pageMargins left="0.78740157480314965" right="0.78740157480314965" top="1.1811023622047245" bottom="0.59055118110236227" header="0.31496062992125984" footer="0.31496062992125984"/>
      <pageSetup paperSize="9" scale="76" firstPageNumber="37" fitToHeight="10" orientation="landscape" useFirstPageNumber="1" r:id="rId3"/>
      <headerFooter>
        <oddHeader>&amp;C&amp;"Times New Roman,обычный"&amp;12&amp;P</oddHeader>
      </headerFooter>
      <autoFilter ref="A10:K78"/>
    </customSheetView>
    <customSheetView guid="{6A06C308-253E-4781-9393-1737E99DB9C6}" scale="70" showPageBreaks="1" printArea="1" showAutoFilter="1" view="pageBreakPreview">
      <selection activeCell="H8" sqref="H8:K8"/>
      <rowBreaks count="2" manualBreakCount="2">
        <brk id="56" max="10" man="1"/>
        <brk id="82" max="10" man="1"/>
      </rowBreaks>
      <pageMargins left="0.78740157480314965" right="0.78740157480314965" top="1.1811023622047245" bottom="0.59055118110236227" header="0.31496062992125984" footer="0.31496062992125984"/>
      <pageSetup paperSize="9" scale="80" firstPageNumber="38" fitToHeight="10" orientation="landscape" useFirstPageNumber="1" r:id="rId4"/>
      <headerFooter differentFirst="1">
        <oddHeader>&amp;C&amp;"Times New Roman,обычный"&amp;12&amp;P</oddHeader>
        <firstHeader>&amp;C&amp;"Times New Roman,обычный"&amp;12&amp;P</firstHeader>
      </headerFooter>
      <autoFilter ref="A10:K85"/>
    </customSheetView>
  </customSheetViews>
  <mergeCells count="48">
    <mergeCell ref="D36:D39"/>
    <mergeCell ref="C35:C39"/>
    <mergeCell ref="B35:B39"/>
    <mergeCell ref="A35:A39"/>
    <mergeCell ref="A65:A66"/>
    <mergeCell ref="C57:C58"/>
    <mergeCell ref="A57:A58"/>
    <mergeCell ref="B57:B58"/>
    <mergeCell ref="E8:G8"/>
    <mergeCell ref="H8:K8"/>
    <mergeCell ref="J1:K1"/>
    <mergeCell ref="B3:K3"/>
    <mergeCell ref="B4:K4"/>
    <mergeCell ref="B5:K5"/>
    <mergeCell ref="B6:K6"/>
    <mergeCell ref="A8:A9"/>
    <mergeCell ref="B8:B9"/>
    <mergeCell ref="C8:C9"/>
    <mergeCell ref="D8:D9"/>
    <mergeCell ref="D54:D55"/>
    <mergeCell ref="C11:C23"/>
    <mergeCell ref="B11:B23"/>
    <mergeCell ref="A11:A23"/>
    <mergeCell ref="A24:A34"/>
    <mergeCell ref="B24:B34"/>
    <mergeCell ref="C24:C34"/>
    <mergeCell ref="D50:D51"/>
    <mergeCell ref="D42:D46"/>
    <mergeCell ref="C40:C56"/>
    <mergeCell ref="B40:B56"/>
    <mergeCell ref="A40:A56"/>
    <mergeCell ref="F84:F85"/>
    <mergeCell ref="E84:E85"/>
    <mergeCell ref="D84:D85"/>
    <mergeCell ref="B65:B66"/>
    <mergeCell ref="C65:C66"/>
    <mergeCell ref="C81:C82"/>
    <mergeCell ref="B81:B82"/>
    <mergeCell ref="B76:B80"/>
    <mergeCell ref="C76:C80"/>
    <mergeCell ref="A83:A85"/>
    <mergeCell ref="B83:B85"/>
    <mergeCell ref="C83:C85"/>
    <mergeCell ref="B69:B73"/>
    <mergeCell ref="A69:A73"/>
    <mergeCell ref="C69:C73"/>
    <mergeCell ref="A81:A82"/>
    <mergeCell ref="A76:A80"/>
  </mergeCells>
  <pageMargins left="0.78740157480314965" right="0.78740157480314965" top="1.1811023622047245" bottom="0.59055118110236227" header="0.31496062992125984" footer="0.31496062992125984"/>
  <pageSetup paperSize="9" scale="80" firstPageNumber="38" fitToHeight="10" orientation="landscape" useFirstPageNumber="1" r:id="rId5"/>
  <headerFooter differentFirst="1">
    <oddHeader>&amp;C&amp;"Times New Roman,обычный"&amp;12&amp;P</oddHeader>
    <firstHeader>&amp;C&amp;"Times New Roman,обычный"&amp;12&amp;P</firstHeader>
  </headerFooter>
  <rowBreaks count="2" manualBreakCount="2">
    <brk id="56" max="10" man="1"/>
    <brk id="82"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tabSelected="1" view="pageBreakPreview" zoomScaleNormal="100" zoomScaleSheetLayoutView="100" workbookViewId="0">
      <selection activeCell="D16" sqref="D16"/>
    </sheetView>
  </sheetViews>
  <sheetFormatPr defaultRowHeight="15.75" x14ac:dyDescent="0.25"/>
  <cols>
    <col min="1" max="1" width="5.140625" style="13" customWidth="1"/>
    <col min="2" max="2" width="14.85546875" style="4" customWidth="1"/>
    <col min="3" max="3" width="35.140625" style="4" customWidth="1"/>
    <col min="4" max="4" width="20.7109375" style="5" customWidth="1"/>
    <col min="5" max="5" width="16.7109375" style="6" customWidth="1"/>
    <col min="6" max="6" width="16.85546875" style="8" customWidth="1"/>
    <col min="7" max="8" width="10.42578125" style="39" bestFit="1" customWidth="1"/>
    <col min="9" max="10" width="9.140625" style="39"/>
  </cols>
  <sheetData>
    <row r="1" spans="1:7" x14ac:dyDescent="0.25">
      <c r="F1" s="33" t="s">
        <v>238</v>
      </c>
    </row>
    <row r="3" spans="1:7" x14ac:dyDescent="0.25">
      <c r="B3" s="198" t="s">
        <v>10</v>
      </c>
      <c r="C3" s="198"/>
      <c r="D3" s="198"/>
      <c r="E3" s="198"/>
      <c r="F3" s="198"/>
    </row>
    <row r="4" spans="1:7" x14ac:dyDescent="0.25">
      <c r="B4" s="198" t="s">
        <v>770</v>
      </c>
      <c r="C4" s="198"/>
      <c r="D4" s="198"/>
      <c r="E4" s="198"/>
      <c r="F4" s="198"/>
    </row>
    <row r="5" spans="1:7" x14ac:dyDescent="0.25">
      <c r="B5" s="198" t="s">
        <v>771</v>
      </c>
      <c r="C5" s="198"/>
      <c r="D5" s="198"/>
      <c r="E5" s="198"/>
      <c r="F5" s="198"/>
    </row>
    <row r="6" spans="1:7" x14ac:dyDescent="0.25">
      <c r="B6" s="198" t="s">
        <v>772</v>
      </c>
      <c r="C6" s="198"/>
      <c r="D6" s="198"/>
      <c r="E6" s="198"/>
      <c r="F6" s="198"/>
    </row>
    <row r="7" spans="1:7" hidden="1" x14ac:dyDescent="0.25">
      <c r="B7" s="198"/>
      <c r="C7" s="198"/>
      <c r="D7" s="198"/>
      <c r="E7" s="198"/>
      <c r="F7" s="198"/>
    </row>
    <row r="8" spans="1:7" x14ac:dyDescent="0.25">
      <c r="A8" s="101"/>
      <c r="B8" s="91"/>
      <c r="C8" s="91"/>
      <c r="D8" s="91"/>
      <c r="E8" s="91"/>
      <c r="F8" s="91"/>
      <c r="G8" s="7"/>
    </row>
    <row r="9" spans="1:7" ht="100.5" customHeight="1" x14ac:dyDescent="0.25">
      <c r="A9" s="90" t="s">
        <v>0</v>
      </c>
      <c r="B9" s="90" t="s">
        <v>12</v>
      </c>
      <c r="C9" s="90" t="s">
        <v>773</v>
      </c>
      <c r="D9" s="90" t="s">
        <v>237</v>
      </c>
      <c r="E9" s="10" t="s">
        <v>74</v>
      </c>
      <c r="F9" s="10" t="s">
        <v>236</v>
      </c>
    </row>
    <row r="10" spans="1:7" x14ac:dyDescent="0.25">
      <c r="A10" s="90">
        <v>1</v>
      </c>
      <c r="B10" s="90">
        <v>2</v>
      </c>
      <c r="C10" s="90">
        <v>3</v>
      </c>
      <c r="D10" s="90">
        <v>4</v>
      </c>
      <c r="E10" s="90">
        <v>5</v>
      </c>
      <c r="F10" s="90">
        <v>6</v>
      </c>
    </row>
    <row r="11" spans="1:7" hidden="1" x14ac:dyDescent="0.25">
      <c r="A11" s="181" t="s">
        <v>21</v>
      </c>
      <c r="B11" s="184" t="s">
        <v>16</v>
      </c>
      <c r="C11" s="184" t="s">
        <v>30</v>
      </c>
      <c r="D11" s="90" t="s">
        <v>24</v>
      </c>
      <c r="E11" s="15" t="e">
        <f>E17+E23+#REF!+#REF!+#REF!</f>
        <v>#REF!</v>
      </c>
      <c r="F11" s="15" t="e">
        <f>F17+F23+#REF!+#REF!+#REF!</f>
        <v>#REF!</v>
      </c>
    </row>
    <row r="12" spans="1:7" ht="33.75" hidden="1" customHeight="1" x14ac:dyDescent="0.25">
      <c r="A12" s="181"/>
      <c r="B12" s="184"/>
      <c r="C12" s="184"/>
      <c r="D12" s="90" t="s">
        <v>24</v>
      </c>
      <c r="E12" s="15" t="e">
        <f>E18+E24+#REF!+#REF!</f>
        <v>#REF!</v>
      </c>
      <c r="F12" s="15" t="e">
        <f>F18+F24+#REF!+#REF!</f>
        <v>#REF!</v>
      </c>
    </row>
    <row r="13" spans="1:7" ht="100.5" hidden="1" customHeight="1" x14ac:dyDescent="0.25">
      <c r="A13" s="181"/>
      <c r="B13" s="184"/>
      <c r="C13" s="184"/>
      <c r="D13" s="90" t="s">
        <v>24</v>
      </c>
      <c r="E13" s="15" t="e">
        <f>#REF!</f>
        <v>#REF!</v>
      </c>
      <c r="F13" s="15" t="e">
        <f>#REF!</f>
        <v>#REF!</v>
      </c>
    </row>
    <row r="14" spans="1:7" ht="15.75" customHeight="1" x14ac:dyDescent="0.25">
      <c r="A14" s="205" t="s">
        <v>239</v>
      </c>
      <c r="B14" s="206" t="s">
        <v>16</v>
      </c>
      <c r="C14" s="202" t="s">
        <v>240</v>
      </c>
      <c r="D14" s="89" t="s">
        <v>235</v>
      </c>
      <c r="E14" s="15">
        <f>E17+E23+E45+E51+E59</f>
        <v>9413668.7695799991</v>
      </c>
      <c r="F14" s="15">
        <f>F17+F23+F45+F51+F59</f>
        <v>9339506.9051700011</v>
      </c>
    </row>
    <row r="15" spans="1:7" ht="63.75" hidden="1" customHeight="1" x14ac:dyDescent="0.25">
      <c r="A15" s="205"/>
      <c r="B15" s="206"/>
      <c r="C15" s="202"/>
      <c r="D15" s="89" t="s">
        <v>294</v>
      </c>
      <c r="E15" s="15">
        <v>0</v>
      </c>
      <c r="F15" s="15">
        <v>0</v>
      </c>
    </row>
    <row r="16" spans="1:7" ht="198" customHeight="1" x14ac:dyDescent="0.25">
      <c r="A16" s="205"/>
      <c r="B16" s="206"/>
      <c r="C16" s="202"/>
      <c r="D16" s="89" t="s">
        <v>234</v>
      </c>
      <c r="E16" s="15">
        <f>E18+E24+E46+E52+E60</f>
        <v>60320</v>
      </c>
      <c r="F16" s="15">
        <f>F18+F24+F46+F52+F60</f>
        <v>60320</v>
      </c>
    </row>
    <row r="17" spans="1:8" ht="83.25" customHeight="1" x14ac:dyDescent="0.25">
      <c r="A17" s="205" t="s">
        <v>241</v>
      </c>
      <c r="B17" s="202" t="s">
        <v>17</v>
      </c>
      <c r="C17" s="202" t="s">
        <v>242</v>
      </c>
      <c r="D17" s="89" t="s">
        <v>235</v>
      </c>
      <c r="E17" s="15">
        <f>E19+E21</f>
        <v>482194.56958000001</v>
      </c>
      <c r="F17" s="15">
        <f>F19+F21</f>
        <v>476008.52848999994</v>
      </c>
    </row>
    <row r="18" spans="1:8" ht="83.25" customHeight="1" x14ac:dyDescent="0.25">
      <c r="A18" s="205"/>
      <c r="B18" s="202"/>
      <c r="C18" s="202"/>
      <c r="D18" s="89" t="s">
        <v>234</v>
      </c>
      <c r="E18" s="15">
        <f>E20+E22</f>
        <v>0</v>
      </c>
      <c r="F18" s="15">
        <v>0</v>
      </c>
    </row>
    <row r="19" spans="1:8" ht="15.75" customHeight="1" x14ac:dyDescent="0.25">
      <c r="A19" s="205" t="s">
        <v>243</v>
      </c>
      <c r="B19" s="202" t="s">
        <v>37</v>
      </c>
      <c r="C19" s="202" t="s">
        <v>244</v>
      </c>
      <c r="D19" s="89" t="s">
        <v>235</v>
      </c>
      <c r="E19" s="15">
        <f>'Таблица 9'!I35</f>
        <v>179246.90000000002</v>
      </c>
      <c r="F19" s="15">
        <f>'Таблица 9'!K35</f>
        <v>176853.90033</v>
      </c>
    </row>
    <row r="20" spans="1:8" ht="16.5" customHeight="1" x14ac:dyDescent="0.25">
      <c r="A20" s="205"/>
      <c r="B20" s="202"/>
      <c r="C20" s="202"/>
      <c r="D20" s="89" t="s">
        <v>234</v>
      </c>
      <c r="E20" s="15">
        <v>0</v>
      </c>
      <c r="F20" s="15">
        <v>0</v>
      </c>
    </row>
    <row r="21" spans="1:8" ht="15.75" customHeight="1" x14ac:dyDescent="0.25">
      <c r="A21" s="205" t="s">
        <v>245</v>
      </c>
      <c r="B21" s="202" t="s">
        <v>43</v>
      </c>
      <c r="C21" s="202" t="s">
        <v>246</v>
      </c>
      <c r="D21" s="89" t="s">
        <v>235</v>
      </c>
      <c r="E21" s="15">
        <f>'Таблица 9'!I40</f>
        <v>302947.66957999999</v>
      </c>
      <c r="F21" s="15">
        <f>'Таблица 9'!K40</f>
        <v>299154.62815999996</v>
      </c>
      <c r="G21" s="83"/>
      <c r="H21" s="82"/>
    </row>
    <row r="22" spans="1:8" ht="144.75" customHeight="1" x14ac:dyDescent="0.25">
      <c r="A22" s="205"/>
      <c r="B22" s="202"/>
      <c r="C22" s="202"/>
      <c r="D22" s="89" t="s">
        <v>234</v>
      </c>
      <c r="E22" s="15">
        <v>0</v>
      </c>
      <c r="F22" s="15">
        <v>0</v>
      </c>
    </row>
    <row r="23" spans="1:8" ht="15.75" customHeight="1" x14ac:dyDescent="0.25">
      <c r="A23" s="205" t="s">
        <v>247</v>
      </c>
      <c r="B23" s="202" t="s">
        <v>32</v>
      </c>
      <c r="C23" s="202" t="s">
        <v>248</v>
      </c>
      <c r="D23" s="89" t="s">
        <v>235</v>
      </c>
      <c r="E23" s="15">
        <f>E25+E27+E29+E31+E33+E35+E37+E39+E41+E43</f>
        <v>7285306.2000000002</v>
      </c>
      <c r="F23" s="15">
        <f>F25+F27+F29+F31+F33+F35+F37+F39+F41+F43</f>
        <v>7279365.0354500012</v>
      </c>
    </row>
    <row r="24" spans="1:8" ht="31.5" x14ac:dyDescent="0.25">
      <c r="A24" s="205"/>
      <c r="B24" s="202"/>
      <c r="C24" s="202"/>
      <c r="D24" s="89" t="s">
        <v>234</v>
      </c>
      <c r="E24" s="15">
        <f>E26+E28+E30+E32+E34+E36+E38+E40+E42+E44</f>
        <v>58320</v>
      </c>
      <c r="F24" s="15">
        <f>F26+F28+F30+F32+F34+F36+F38+F40+F42+F44</f>
        <v>58320</v>
      </c>
    </row>
    <row r="25" spans="1:8" ht="33" customHeight="1" x14ac:dyDescent="0.25">
      <c r="A25" s="205" t="s">
        <v>249</v>
      </c>
      <c r="B25" s="202" t="s">
        <v>39</v>
      </c>
      <c r="C25" s="202" t="s">
        <v>250</v>
      </c>
      <c r="D25" s="89" t="s">
        <v>235</v>
      </c>
      <c r="E25" s="15">
        <f>'Таблица 9'!I59</f>
        <v>347323</v>
      </c>
      <c r="F25" s="15">
        <f>'Таблица 9'!K59</f>
        <v>347323</v>
      </c>
    </row>
    <row r="26" spans="1:8" ht="33" customHeight="1" x14ac:dyDescent="0.25">
      <c r="A26" s="205"/>
      <c r="B26" s="202"/>
      <c r="C26" s="202"/>
      <c r="D26" s="89" t="s">
        <v>234</v>
      </c>
      <c r="E26" s="15">
        <v>0</v>
      </c>
      <c r="F26" s="15">
        <v>0</v>
      </c>
    </row>
    <row r="27" spans="1:8" x14ac:dyDescent="0.25">
      <c r="A27" s="205" t="s">
        <v>251</v>
      </c>
      <c r="B27" s="202" t="s">
        <v>41</v>
      </c>
      <c r="C27" s="202" t="s">
        <v>252</v>
      </c>
      <c r="D27" s="89" t="s">
        <v>235</v>
      </c>
      <c r="E27" s="15">
        <f>'Таблица 9'!I60</f>
        <v>4186622</v>
      </c>
      <c r="F27" s="15">
        <f>'Таблица 9'!K60</f>
        <v>4186622</v>
      </c>
    </row>
    <row r="28" spans="1:8" ht="37.5" customHeight="1" x14ac:dyDescent="0.25">
      <c r="A28" s="205"/>
      <c r="B28" s="202"/>
      <c r="C28" s="202"/>
      <c r="D28" s="89" t="s">
        <v>234</v>
      </c>
      <c r="E28" s="15">
        <v>0</v>
      </c>
      <c r="F28" s="15">
        <v>0</v>
      </c>
    </row>
    <row r="29" spans="1:8" ht="15.75" hidden="1" customHeight="1" x14ac:dyDescent="0.25">
      <c r="A29" s="205" t="s">
        <v>253</v>
      </c>
      <c r="B29" s="202" t="s">
        <v>43</v>
      </c>
      <c r="C29" s="202" t="s">
        <v>254</v>
      </c>
      <c r="D29" s="92"/>
      <c r="E29" s="15"/>
      <c r="F29" s="35"/>
    </row>
    <row r="30" spans="1:8" hidden="1" x14ac:dyDescent="0.25">
      <c r="A30" s="205"/>
      <c r="B30" s="202"/>
      <c r="C30" s="202"/>
      <c r="D30" s="92"/>
      <c r="E30" s="15"/>
      <c r="F30" s="35"/>
    </row>
    <row r="31" spans="1:8" ht="15.75" customHeight="1" x14ac:dyDescent="0.25">
      <c r="A31" s="205" t="s">
        <v>253</v>
      </c>
      <c r="B31" s="202" t="s">
        <v>44</v>
      </c>
      <c r="C31" s="202" t="s">
        <v>256</v>
      </c>
      <c r="D31" s="89" t="s">
        <v>235</v>
      </c>
      <c r="E31" s="15">
        <f>'Таблица 9'!I61</f>
        <v>1467524</v>
      </c>
      <c r="F31" s="15">
        <f>'Таблица 9'!K61</f>
        <v>1466651.02046</v>
      </c>
    </row>
    <row r="32" spans="1:8" ht="51.75" customHeight="1" x14ac:dyDescent="0.25">
      <c r="A32" s="205"/>
      <c r="B32" s="202"/>
      <c r="C32" s="202"/>
      <c r="D32" s="89" t="s">
        <v>234</v>
      </c>
      <c r="E32" s="15">
        <v>0</v>
      </c>
      <c r="F32" s="15">
        <v>0</v>
      </c>
    </row>
    <row r="33" spans="1:6" ht="15.75" customHeight="1" x14ac:dyDescent="0.25">
      <c r="A33" s="205" t="s">
        <v>255</v>
      </c>
      <c r="B33" s="202" t="s">
        <v>45</v>
      </c>
      <c r="C33" s="202" t="s">
        <v>311</v>
      </c>
      <c r="D33" s="89" t="s">
        <v>235</v>
      </c>
      <c r="E33" s="15">
        <f>'Таблица 9'!I62</f>
        <v>1146693.8999999999</v>
      </c>
      <c r="F33" s="15">
        <f>'Таблица 9'!K62</f>
        <v>1141663.0760900001</v>
      </c>
    </row>
    <row r="34" spans="1:6" ht="61.5" customHeight="1" x14ac:dyDescent="0.25">
      <c r="A34" s="205"/>
      <c r="B34" s="202"/>
      <c r="C34" s="202"/>
      <c r="D34" s="89" t="s">
        <v>234</v>
      </c>
      <c r="E34" s="15">
        <v>0</v>
      </c>
      <c r="F34" s="15">
        <v>0</v>
      </c>
    </row>
    <row r="35" spans="1:6" hidden="1" x14ac:dyDescent="0.25">
      <c r="A35" s="205" t="s">
        <v>258</v>
      </c>
      <c r="B35" s="202" t="s">
        <v>259</v>
      </c>
      <c r="C35" s="202" t="s">
        <v>260</v>
      </c>
      <c r="D35" s="92"/>
      <c r="E35" s="15"/>
      <c r="F35" s="35"/>
    </row>
    <row r="36" spans="1:6" ht="33" hidden="1" customHeight="1" x14ac:dyDescent="0.25">
      <c r="A36" s="205"/>
      <c r="B36" s="202"/>
      <c r="C36" s="202"/>
      <c r="D36" s="92"/>
      <c r="E36" s="15"/>
      <c r="F36" s="35"/>
    </row>
    <row r="37" spans="1:6" hidden="1" x14ac:dyDescent="0.25">
      <c r="A37" s="205" t="s">
        <v>261</v>
      </c>
      <c r="B37" s="202" t="s">
        <v>262</v>
      </c>
      <c r="C37" s="202" t="s">
        <v>263</v>
      </c>
      <c r="D37" s="92"/>
      <c r="E37" s="15"/>
      <c r="F37" s="35"/>
    </row>
    <row r="38" spans="1:6" ht="15.75" hidden="1" customHeight="1" x14ac:dyDescent="0.25">
      <c r="A38" s="205"/>
      <c r="B38" s="202"/>
      <c r="C38" s="202"/>
      <c r="D38" s="92"/>
      <c r="E38" s="15"/>
      <c r="F38" s="35"/>
    </row>
    <row r="39" spans="1:6" x14ac:dyDescent="0.25">
      <c r="A39" s="205" t="s">
        <v>257</v>
      </c>
      <c r="B39" s="202" t="s">
        <v>62</v>
      </c>
      <c r="C39" s="202" t="s">
        <v>264</v>
      </c>
      <c r="D39" s="89" t="s">
        <v>235</v>
      </c>
      <c r="E39" s="15">
        <f>'Таблица 9'!I63</f>
        <v>78823.3</v>
      </c>
      <c r="F39" s="26">
        <f>'Таблица 9'!K63</f>
        <v>78785.938899999994</v>
      </c>
    </row>
    <row r="40" spans="1:6" ht="33" customHeight="1" x14ac:dyDescent="0.25">
      <c r="A40" s="205"/>
      <c r="B40" s="202"/>
      <c r="C40" s="202"/>
      <c r="D40" s="89" t="s">
        <v>234</v>
      </c>
      <c r="E40" s="15">
        <v>0</v>
      </c>
      <c r="F40" s="15">
        <v>0</v>
      </c>
    </row>
    <row r="41" spans="1:6" ht="31.5" hidden="1" customHeight="1" x14ac:dyDescent="0.25">
      <c r="A41" s="205" t="s">
        <v>265</v>
      </c>
      <c r="B41" s="202" t="s">
        <v>174</v>
      </c>
      <c r="C41" s="202" t="s">
        <v>266</v>
      </c>
      <c r="D41" s="92"/>
      <c r="E41" s="15"/>
      <c r="F41" s="35"/>
    </row>
    <row r="42" spans="1:6" hidden="1" x14ac:dyDescent="0.25">
      <c r="A42" s="205"/>
      <c r="B42" s="202"/>
      <c r="C42" s="202"/>
      <c r="D42" s="92"/>
      <c r="E42" s="15"/>
      <c r="F42" s="35"/>
    </row>
    <row r="43" spans="1:6" x14ac:dyDescent="0.25">
      <c r="A43" s="205" t="s">
        <v>258</v>
      </c>
      <c r="B43" s="202" t="s">
        <v>63</v>
      </c>
      <c r="C43" s="202" t="s">
        <v>267</v>
      </c>
      <c r="D43" s="89" t="s">
        <v>235</v>
      </c>
      <c r="E43" s="15">
        <f>'Таблица 9'!I64</f>
        <v>58320</v>
      </c>
      <c r="F43" s="26">
        <f>'Таблица 9'!K64</f>
        <v>58320</v>
      </c>
    </row>
    <row r="44" spans="1:6" ht="41.25" customHeight="1" x14ac:dyDescent="0.25">
      <c r="A44" s="205"/>
      <c r="B44" s="202"/>
      <c r="C44" s="202"/>
      <c r="D44" s="89" t="s">
        <v>234</v>
      </c>
      <c r="E44" s="15">
        <f>'Таблица 9'!I64</f>
        <v>58320</v>
      </c>
      <c r="F44" s="15">
        <f>'Таблица 9'!K64</f>
        <v>58320</v>
      </c>
    </row>
    <row r="45" spans="1:6" x14ac:dyDescent="0.25">
      <c r="A45" s="205" t="s">
        <v>261</v>
      </c>
      <c r="B45" s="202" t="s">
        <v>169</v>
      </c>
      <c r="C45" s="202" t="s">
        <v>269</v>
      </c>
      <c r="D45" s="89" t="s">
        <v>235</v>
      </c>
      <c r="E45" s="15">
        <f>E47+E49</f>
        <v>1520389</v>
      </c>
      <c r="F45" s="15">
        <f>F47+F49</f>
        <v>1459717.4240600001</v>
      </c>
    </row>
    <row r="46" spans="1:6" ht="31.5" x14ac:dyDescent="0.25">
      <c r="A46" s="205"/>
      <c r="B46" s="202"/>
      <c r="C46" s="202"/>
      <c r="D46" s="89" t="s">
        <v>234</v>
      </c>
      <c r="E46" s="15">
        <f>E48+E50</f>
        <v>0</v>
      </c>
      <c r="F46" s="15">
        <f>F48+F50</f>
        <v>0</v>
      </c>
    </row>
    <row r="47" spans="1:6" x14ac:dyDescent="0.25">
      <c r="A47" s="205" t="s">
        <v>304</v>
      </c>
      <c r="B47" s="202" t="s">
        <v>39</v>
      </c>
      <c r="C47" s="202" t="s">
        <v>271</v>
      </c>
      <c r="D47" s="89" t="s">
        <v>235</v>
      </c>
      <c r="E47" s="15">
        <f>'Таблица 9'!I67</f>
        <v>1517989</v>
      </c>
      <c r="F47" s="15">
        <f>'Таблица 9'!K67</f>
        <v>1458092.6240600001</v>
      </c>
    </row>
    <row r="48" spans="1:6" ht="31.5" x14ac:dyDescent="0.25">
      <c r="A48" s="205"/>
      <c r="B48" s="202"/>
      <c r="C48" s="202"/>
      <c r="D48" s="89" t="s">
        <v>234</v>
      </c>
      <c r="E48" s="15">
        <v>0</v>
      </c>
      <c r="F48" s="15">
        <v>0</v>
      </c>
    </row>
    <row r="49" spans="1:10" x14ac:dyDescent="0.25">
      <c r="A49" s="205" t="s">
        <v>265</v>
      </c>
      <c r="B49" s="202" t="s">
        <v>44</v>
      </c>
      <c r="C49" s="202" t="s">
        <v>273</v>
      </c>
      <c r="D49" s="89" t="s">
        <v>235</v>
      </c>
      <c r="E49" s="15">
        <f>'Таблица 9'!I68</f>
        <v>2400</v>
      </c>
      <c r="F49" s="15">
        <f>'Таблица 9'!K68</f>
        <v>1624.8</v>
      </c>
    </row>
    <row r="50" spans="1:10" ht="31.5" x14ac:dyDescent="0.25">
      <c r="A50" s="205"/>
      <c r="B50" s="202"/>
      <c r="C50" s="202"/>
      <c r="D50" s="89" t="s">
        <v>234</v>
      </c>
      <c r="E50" s="15">
        <v>0</v>
      </c>
      <c r="F50" s="15">
        <v>0</v>
      </c>
    </row>
    <row r="51" spans="1:10" ht="15.75" customHeight="1" x14ac:dyDescent="0.25">
      <c r="A51" s="205" t="s">
        <v>306</v>
      </c>
      <c r="B51" s="202" t="s">
        <v>172</v>
      </c>
      <c r="C51" s="202" t="s">
        <v>275</v>
      </c>
      <c r="D51" s="89" t="s">
        <v>235</v>
      </c>
      <c r="E51" s="15">
        <f>E53+E57+E55</f>
        <v>52042</v>
      </c>
      <c r="F51" s="15">
        <f>F53+F57+F55</f>
        <v>51068.396479999996</v>
      </c>
    </row>
    <row r="52" spans="1:10" ht="51" customHeight="1" x14ac:dyDescent="0.25">
      <c r="A52" s="205"/>
      <c r="B52" s="202"/>
      <c r="C52" s="202"/>
      <c r="D52" s="89" t="s">
        <v>234</v>
      </c>
      <c r="E52" s="15">
        <f>E56</f>
        <v>2000</v>
      </c>
      <c r="F52" s="15">
        <f>F56</f>
        <v>2000</v>
      </c>
    </row>
    <row r="53" spans="1:10" x14ac:dyDescent="0.25">
      <c r="A53" s="205" t="s">
        <v>268</v>
      </c>
      <c r="B53" s="202" t="s">
        <v>41</v>
      </c>
      <c r="C53" s="207" t="s">
        <v>276</v>
      </c>
      <c r="D53" s="89" t="s">
        <v>235</v>
      </c>
      <c r="E53" s="15">
        <f>'Таблица 9'!I74</f>
        <v>20042</v>
      </c>
      <c r="F53" s="35">
        <f>'Таблица 9'!K74</f>
        <v>19786.633290000002</v>
      </c>
    </row>
    <row r="54" spans="1:10" ht="31.5" x14ac:dyDescent="0.25">
      <c r="A54" s="205"/>
      <c r="B54" s="202"/>
      <c r="C54" s="207"/>
      <c r="D54" s="89" t="s">
        <v>234</v>
      </c>
      <c r="E54" s="15">
        <v>0</v>
      </c>
      <c r="F54" s="35">
        <v>0</v>
      </c>
    </row>
    <row r="55" spans="1:10" ht="15.75" customHeight="1" x14ac:dyDescent="0.25">
      <c r="A55" s="200"/>
      <c r="B55" s="202" t="s">
        <v>45</v>
      </c>
      <c r="C55" s="203" t="s">
        <v>576</v>
      </c>
      <c r="D55" s="106" t="s">
        <v>235</v>
      </c>
      <c r="E55" s="15">
        <f>'Таблица 9'!I75</f>
        <v>2000</v>
      </c>
      <c r="F55" s="35">
        <f>'Таблица 9'!K75</f>
        <v>2000</v>
      </c>
    </row>
    <row r="56" spans="1:10" ht="31.5" x14ac:dyDescent="0.25">
      <c r="A56" s="201"/>
      <c r="B56" s="202"/>
      <c r="C56" s="204"/>
      <c r="D56" s="106" t="s">
        <v>234</v>
      </c>
      <c r="E56" s="15">
        <f>'Таблица 9'!I75</f>
        <v>2000</v>
      </c>
      <c r="F56" s="35">
        <f>'Таблица 9'!K75</f>
        <v>2000</v>
      </c>
    </row>
    <row r="57" spans="1:10" ht="15.75" customHeight="1" x14ac:dyDescent="0.25">
      <c r="A57" s="205" t="s">
        <v>270</v>
      </c>
      <c r="B57" s="202" t="s">
        <v>174</v>
      </c>
      <c r="C57" s="207" t="s">
        <v>279</v>
      </c>
      <c r="D57" s="89" t="s">
        <v>235</v>
      </c>
      <c r="E57" s="15">
        <f>'Таблица 9'!I76</f>
        <v>30000</v>
      </c>
      <c r="F57" s="35">
        <f>'Таблица 9'!K76</f>
        <v>29281.763189999998</v>
      </c>
    </row>
    <row r="58" spans="1:10" ht="132" customHeight="1" x14ac:dyDescent="0.25">
      <c r="A58" s="205"/>
      <c r="B58" s="202"/>
      <c r="C58" s="207"/>
      <c r="D58" s="89" t="s">
        <v>234</v>
      </c>
      <c r="E58" s="15">
        <v>0</v>
      </c>
      <c r="F58" s="35">
        <v>0</v>
      </c>
    </row>
    <row r="59" spans="1:10" s="34" customFormat="1" ht="15.75" customHeight="1" x14ac:dyDescent="0.25">
      <c r="A59" s="205" t="s">
        <v>272</v>
      </c>
      <c r="B59" s="202" t="s">
        <v>176</v>
      </c>
      <c r="C59" s="202" t="s">
        <v>280</v>
      </c>
      <c r="D59" s="89" t="s">
        <v>235</v>
      </c>
      <c r="E59" s="15">
        <f>E61</f>
        <v>73737</v>
      </c>
      <c r="F59" s="15">
        <f>F61</f>
        <v>73347.520690000005</v>
      </c>
      <c r="G59" s="39"/>
      <c r="H59" s="39"/>
      <c r="I59" s="39"/>
      <c r="J59" s="39"/>
    </row>
    <row r="60" spans="1:10" s="34" customFormat="1" ht="31.5" x14ac:dyDescent="0.25">
      <c r="A60" s="205"/>
      <c r="B60" s="202"/>
      <c r="C60" s="202"/>
      <c r="D60" s="89" t="s">
        <v>234</v>
      </c>
      <c r="E60" s="15">
        <f>E62</f>
        <v>0</v>
      </c>
      <c r="F60" s="15">
        <f>F62</f>
        <v>0</v>
      </c>
      <c r="G60" s="39"/>
      <c r="H60" s="39"/>
      <c r="I60" s="39"/>
      <c r="J60" s="39"/>
    </row>
    <row r="61" spans="1:10" x14ac:dyDescent="0.25">
      <c r="A61" s="205" t="s">
        <v>274</v>
      </c>
      <c r="B61" s="202" t="s">
        <v>39</v>
      </c>
      <c r="C61" s="202" t="s">
        <v>281</v>
      </c>
      <c r="D61" s="89" t="s">
        <v>235</v>
      </c>
      <c r="E61" s="15">
        <f>'Таблица 9'!I83</f>
        <v>73737</v>
      </c>
      <c r="F61" s="35">
        <f>'Таблица 9'!K83</f>
        <v>73347.520690000005</v>
      </c>
    </row>
    <row r="62" spans="1:10" ht="100.5" customHeight="1" x14ac:dyDescent="0.25">
      <c r="A62" s="205"/>
      <c r="B62" s="202"/>
      <c r="C62" s="202"/>
      <c r="D62" s="89" t="s">
        <v>234</v>
      </c>
      <c r="E62" s="15">
        <v>0</v>
      </c>
      <c r="F62" s="35">
        <v>0</v>
      </c>
    </row>
    <row r="63" spans="1:10" x14ac:dyDescent="0.25">
      <c r="A63" s="101"/>
    </row>
    <row r="64" spans="1:10" x14ac:dyDescent="0.25">
      <c r="A64" s="101"/>
    </row>
    <row r="65" spans="1:1" x14ac:dyDescent="0.25">
      <c r="A65" s="101"/>
    </row>
    <row r="66" spans="1:1" x14ac:dyDescent="0.25">
      <c r="A66" s="101"/>
    </row>
    <row r="67" spans="1:1" x14ac:dyDescent="0.25">
      <c r="A67" s="101"/>
    </row>
    <row r="68" spans="1:1" x14ac:dyDescent="0.25">
      <c r="A68" s="101"/>
    </row>
    <row r="69" spans="1:1" x14ac:dyDescent="0.25">
      <c r="A69" s="101"/>
    </row>
    <row r="70" spans="1:1" x14ac:dyDescent="0.25">
      <c r="A70" s="101"/>
    </row>
    <row r="71" spans="1:1" x14ac:dyDescent="0.25">
      <c r="A71" s="101"/>
    </row>
    <row r="72" spans="1:1" x14ac:dyDescent="0.25">
      <c r="A72" s="101"/>
    </row>
    <row r="73" spans="1:1" x14ac:dyDescent="0.25">
      <c r="A73" s="101"/>
    </row>
    <row r="74" spans="1:1" x14ac:dyDescent="0.25">
      <c r="A74" s="101"/>
    </row>
    <row r="75" spans="1:1" x14ac:dyDescent="0.25">
      <c r="A75" s="101"/>
    </row>
    <row r="76" spans="1:1" x14ac:dyDescent="0.25">
      <c r="A76" s="101"/>
    </row>
    <row r="77" spans="1:1" x14ac:dyDescent="0.25">
      <c r="A77" s="101"/>
    </row>
  </sheetData>
  <customSheetViews>
    <customSheetView guid="{AB9FA13E-F7AA-4BE9-BC1A-00C9A91BB556}" scale="90" showPageBreaks="1" printArea="1" hiddenRows="1" view="pageBreakPreview" topLeftCell="C1">
      <selection activeCell="H8" sqref="H8"/>
      <rowBreaks count="3" manualBreakCount="3">
        <brk id="16" max="16383" man="1"/>
        <brk id="24" max="6" man="1"/>
        <brk id="48" max="6" man="1"/>
      </rowBreaks>
      <pageMargins left="0.78740157480314965" right="0.78740157480314965" top="1.1811023622047245" bottom="0.59055118110236227" header="0.31496062992125984" footer="0.31496062992125984"/>
      <pageSetup paperSize="9" scale="86" firstPageNumber="40" fitToHeight="0" orientation="landscape" useFirstPageNumber="1" r:id="rId1"/>
      <headerFooter differentFirst="1">
        <oddHeader>&amp;C&amp;"Times New Roman,обычный"&amp;12&amp;P</oddHeader>
        <firstHeader>&amp;C&amp;"Times New Roman,обычный"&amp;12&amp;P</firstHeader>
      </headerFooter>
    </customSheetView>
    <customSheetView guid="{3A0D8EC7-53A3-4255-81A9-B3483D6F5BD6}" scale="70" showPageBreaks="1" fitToPage="1" view="pageBreakPreview" topLeftCell="A34">
      <selection activeCell="A3" sqref="A3:H3"/>
      <rowBreaks count="1" manualBreakCount="1">
        <brk id="16" max="16383" man="1"/>
      </rowBreaks>
      <pageMargins left="0.70866141732283472" right="0.70866141732283472" top="0.74803149606299213" bottom="0.74803149606299213" header="0.31496062992125984" footer="0.31496062992125984"/>
      <pageSetup paperSize="9" scale="82" firstPageNumber="45" fitToHeight="0" orientation="landscape" useFirstPageNumber="1" r:id="rId2"/>
      <headerFooter>
        <oddHeader>&amp;C&amp;"Times New Roman,обычный"&amp;12&amp;P</oddHeader>
      </headerFooter>
    </customSheetView>
    <customSheetView guid="{62AE2A66-5D04-464F-B4DB-FA36DABAE854}" scale="70" showPageBreaks="1" fitToPage="1" hiddenRows="1" view="pageBreakPreview" topLeftCell="A34">
      <selection activeCell="H13" sqref="H13"/>
      <rowBreaks count="1" manualBreakCount="1">
        <brk id="16" max="16383" man="1"/>
      </rowBreaks>
      <pageMargins left="0.70866141732283472" right="0.70866141732283472" top="0.74803149606299213" bottom="0.74803149606299213" header="0.31496062992125984" footer="0.31496062992125984"/>
      <pageSetup paperSize="9" scale="82" firstPageNumber="45" fitToHeight="0" orientation="landscape" useFirstPageNumber="1" r:id="rId3"/>
      <headerFooter>
        <oddHeader>&amp;C&amp;"Times New Roman,обычный"&amp;12&amp;P</oddHeader>
      </headerFooter>
    </customSheetView>
    <customSheetView guid="{6A06C308-253E-4781-9393-1737E99DB9C6}" scale="90" showPageBreaks="1" printArea="1" hiddenRows="1" view="pageBreakPreview" topLeftCell="A2">
      <selection activeCell="E16" sqref="E16"/>
      <rowBreaks count="3" manualBreakCount="3">
        <brk id="16" max="16383" man="1"/>
        <brk id="24" max="6" man="1"/>
        <brk id="48" max="6" man="1"/>
      </rowBreaks>
      <pageMargins left="0.78740157480314965" right="0.78740157480314965" top="1.1811023622047245" bottom="0.59055118110236227" header="0.31496062992125984" footer="0.31496062992125984"/>
      <pageSetup paperSize="9" scale="86" firstPageNumber="48" fitToHeight="0" orientation="landscape" useFirstPageNumber="1" r:id="rId4"/>
      <headerFooter differentFirst="1">
        <oddHeader>&amp;C&amp;"Times New Roman,обычный"&amp;12&amp;P</oddHeader>
        <firstHeader>&amp;C&amp;"Times New Roman,обычный"&amp;12&amp;P</firstHeader>
      </headerFooter>
    </customSheetView>
  </customSheetViews>
  <mergeCells count="80">
    <mergeCell ref="A61:A62"/>
    <mergeCell ref="B61:B62"/>
    <mergeCell ref="C61:C62"/>
    <mergeCell ref="A57:A58"/>
    <mergeCell ref="B57:B58"/>
    <mergeCell ref="C57:C58"/>
    <mergeCell ref="A59:A60"/>
    <mergeCell ref="B59:B60"/>
    <mergeCell ref="C59:C60"/>
    <mergeCell ref="A51:A52"/>
    <mergeCell ref="B51:B52"/>
    <mergeCell ref="C51:C52"/>
    <mergeCell ref="A53:A54"/>
    <mergeCell ref="B53:B54"/>
    <mergeCell ref="C53:C54"/>
    <mergeCell ref="A43:A44"/>
    <mergeCell ref="B43:B44"/>
    <mergeCell ref="C43:C44"/>
    <mergeCell ref="A45:A46"/>
    <mergeCell ref="B45:B46"/>
    <mergeCell ref="C45:C46"/>
    <mergeCell ref="A47:A48"/>
    <mergeCell ref="B47:B48"/>
    <mergeCell ref="C47:C48"/>
    <mergeCell ref="A49:A50"/>
    <mergeCell ref="B49:B50"/>
    <mergeCell ref="C49:C50"/>
    <mergeCell ref="A35:A36"/>
    <mergeCell ref="B35:B36"/>
    <mergeCell ref="C35:C36"/>
    <mergeCell ref="A37:A38"/>
    <mergeCell ref="B37:B38"/>
    <mergeCell ref="C37:C38"/>
    <mergeCell ref="A39:A40"/>
    <mergeCell ref="B39:B40"/>
    <mergeCell ref="C39:C40"/>
    <mergeCell ref="A41:A42"/>
    <mergeCell ref="B41:B42"/>
    <mergeCell ref="C41:C42"/>
    <mergeCell ref="A27:A28"/>
    <mergeCell ref="B27:B28"/>
    <mergeCell ref="C27:C28"/>
    <mergeCell ref="A33:A34"/>
    <mergeCell ref="B33:B34"/>
    <mergeCell ref="C33:C34"/>
    <mergeCell ref="A31:A32"/>
    <mergeCell ref="B31:B32"/>
    <mergeCell ref="C31:C32"/>
    <mergeCell ref="A29:A30"/>
    <mergeCell ref="B29:B30"/>
    <mergeCell ref="C29:C30"/>
    <mergeCell ref="A23:A24"/>
    <mergeCell ref="B23:B24"/>
    <mergeCell ref="C23:C24"/>
    <mergeCell ref="A25:A26"/>
    <mergeCell ref="B25:B26"/>
    <mergeCell ref="C25:C26"/>
    <mergeCell ref="C17:C18"/>
    <mergeCell ref="A21:A22"/>
    <mergeCell ref="B21:B22"/>
    <mergeCell ref="C21:C22"/>
    <mergeCell ref="A19:A20"/>
    <mergeCell ref="B19:B20"/>
    <mergeCell ref="C19:C20"/>
    <mergeCell ref="A55:A56"/>
    <mergeCell ref="B55:B56"/>
    <mergeCell ref="C55:C56"/>
    <mergeCell ref="B3:F3"/>
    <mergeCell ref="B4:F4"/>
    <mergeCell ref="B5:F5"/>
    <mergeCell ref="B7:F7"/>
    <mergeCell ref="B6:F6"/>
    <mergeCell ref="A11:A13"/>
    <mergeCell ref="B11:B13"/>
    <mergeCell ref="C11:C13"/>
    <mergeCell ref="A14:A16"/>
    <mergeCell ref="B14:B16"/>
    <mergeCell ref="C14:C16"/>
    <mergeCell ref="A17:A18"/>
    <mergeCell ref="B17:B18"/>
  </mergeCells>
  <pageMargins left="0.78740157480314965" right="0.78740157480314965" top="1.1811023622047245" bottom="0.59055118110236227" header="0.31496062992125984" footer="0.31496062992125984"/>
  <pageSetup paperSize="9" scale="86" firstPageNumber="48" fitToHeight="0" orientation="landscape" useFirstPageNumber="1" r:id="rId5"/>
  <headerFooter differentFirst="1">
    <oddHeader>&amp;C&amp;"Times New Roman,обычный"&amp;12&amp;P</oddHeader>
    <firstHeader>&amp;C&amp;"Times New Roman,обычный"&amp;12&amp;P</firstHeader>
  </headerFooter>
  <rowBreaks count="3" manualBreakCount="3">
    <brk id="16" max="16383" man="1"/>
    <brk id="24" max="6" man="1"/>
    <brk id="4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8"/>
  <sheetViews>
    <sheetView view="pageBreakPreview" zoomScale="70" zoomScaleNormal="55" zoomScaleSheetLayoutView="70" workbookViewId="0">
      <selection sqref="A1:XFD8"/>
    </sheetView>
  </sheetViews>
  <sheetFormatPr defaultRowHeight="15.75" x14ac:dyDescent="0.25"/>
  <cols>
    <col min="1" max="1" width="6.140625" style="13" customWidth="1"/>
    <col min="2" max="2" width="44" style="4" customWidth="1"/>
    <col min="3" max="3" width="14.5703125" style="4" customWidth="1"/>
    <col min="4" max="4" width="11.85546875" style="5" customWidth="1"/>
    <col min="5" max="5" width="13.85546875" style="6" bestFit="1" customWidth="1"/>
    <col min="6" max="6" width="16.85546875" style="8" customWidth="1"/>
    <col min="7" max="7" width="15.42578125" style="39" customWidth="1"/>
    <col min="8" max="8" width="37" style="39" customWidth="1"/>
    <col min="9" max="11" width="9.140625" style="39"/>
  </cols>
  <sheetData>
    <row r="1" spans="1:8" x14ac:dyDescent="0.25">
      <c r="F1" s="36"/>
      <c r="H1" s="36" t="s">
        <v>76</v>
      </c>
    </row>
    <row r="3" spans="1:8" x14ac:dyDescent="0.25">
      <c r="A3" s="198" t="s">
        <v>10</v>
      </c>
      <c r="B3" s="198"/>
      <c r="C3" s="198"/>
      <c r="D3" s="198"/>
      <c r="E3" s="198"/>
      <c r="F3" s="198"/>
      <c r="G3" s="198"/>
      <c r="H3" s="198"/>
    </row>
    <row r="4" spans="1:8" ht="15.75" customHeight="1" x14ac:dyDescent="0.25">
      <c r="A4" s="198" t="s">
        <v>774</v>
      </c>
      <c r="B4" s="198"/>
      <c r="C4" s="198"/>
      <c r="D4" s="198"/>
      <c r="E4" s="198"/>
      <c r="F4" s="198"/>
      <c r="G4" s="198"/>
      <c r="H4" s="198"/>
    </row>
    <row r="5" spans="1:8" ht="15.75" customHeight="1" x14ac:dyDescent="0.25">
      <c r="A5" s="198" t="s">
        <v>575</v>
      </c>
      <c r="B5" s="198"/>
      <c r="C5" s="198"/>
      <c r="D5" s="198"/>
      <c r="E5" s="198"/>
      <c r="F5" s="198"/>
      <c r="G5" s="198"/>
      <c r="H5" s="198"/>
    </row>
    <row r="6" spans="1:8" ht="15.75" customHeight="1" x14ac:dyDescent="0.25">
      <c r="A6" s="198"/>
      <c r="B6" s="198"/>
      <c r="C6" s="198"/>
      <c r="D6" s="198"/>
      <c r="E6" s="198"/>
      <c r="F6" s="198"/>
      <c r="G6" s="198"/>
      <c r="H6" s="198"/>
    </row>
    <row r="7" spans="1:8" ht="100.5" customHeight="1" x14ac:dyDescent="0.25">
      <c r="A7" s="90" t="s">
        <v>0</v>
      </c>
      <c r="B7" s="90" t="s">
        <v>77</v>
      </c>
      <c r="C7" s="90" t="s">
        <v>2</v>
      </c>
      <c r="D7" s="90" t="s">
        <v>78</v>
      </c>
      <c r="E7" s="10" t="s">
        <v>79</v>
      </c>
      <c r="F7" s="10" t="s">
        <v>80</v>
      </c>
      <c r="G7" s="172" t="s">
        <v>81</v>
      </c>
      <c r="H7" s="86" t="s">
        <v>746</v>
      </c>
    </row>
    <row r="8" spans="1:8" x14ac:dyDescent="0.25">
      <c r="A8" s="90">
        <v>1</v>
      </c>
      <c r="B8" s="90">
        <v>2</v>
      </c>
      <c r="C8" s="90">
        <v>3</v>
      </c>
      <c r="D8" s="90">
        <v>4</v>
      </c>
      <c r="E8" s="172">
        <v>5</v>
      </c>
      <c r="F8" s="172">
        <v>6</v>
      </c>
      <c r="G8" s="172">
        <v>7</v>
      </c>
      <c r="H8" s="90">
        <v>8</v>
      </c>
    </row>
    <row r="9" spans="1:8" ht="63" x14ac:dyDescent="0.25">
      <c r="A9" s="88" t="s">
        <v>239</v>
      </c>
      <c r="B9" s="89" t="s">
        <v>358</v>
      </c>
      <c r="C9" s="29" t="s">
        <v>26</v>
      </c>
      <c r="D9" s="29" t="s">
        <v>26</v>
      </c>
      <c r="E9" s="29" t="s">
        <v>26</v>
      </c>
      <c r="F9" s="29" t="s">
        <v>26</v>
      </c>
      <c r="G9" s="29" t="s">
        <v>26</v>
      </c>
      <c r="H9" s="97"/>
    </row>
    <row r="10" spans="1:8" ht="63" x14ac:dyDescent="0.25">
      <c r="A10" s="88" t="s">
        <v>241</v>
      </c>
      <c r="B10" s="89" t="s">
        <v>88</v>
      </c>
      <c r="C10" s="29" t="s">
        <v>26</v>
      </c>
      <c r="D10" s="29" t="s">
        <v>26</v>
      </c>
      <c r="E10" s="29" t="s">
        <v>26</v>
      </c>
      <c r="F10" s="29" t="s">
        <v>26</v>
      </c>
      <c r="G10" s="29" t="s">
        <v>26</v>
      </c>
      <c r="H10" s="89"/>
    </row>
    <row r="11" spans="1:8" ht="47.25" x14ac:dyDescent="0.25">
      <c r="A11" s="88" t="s">
        <v>243</v>
      </c>
      <c r="B11" s="89" t="s">
        <v>90</v>
      </c>
      <c r="C11" s="29" t="s">
        <v>26</v>
      </c>
      <c r="D11" s="29" t="s">
        <v>26</v>
      </c>
      <c r="E11" s="29" t="s">
        <v>26</v>
      </c>
      <c r="F11" s="29" t="s">
        <v>26</v>
      </c>
      <c r="G11" s="29" t="s">
        <v>26</v>
      </c>
      <c r="H11" s="89"/>
    </row>
    <row r="12" spans="1:8" ht="126" x14ac:dyDescent="0.25">
      <c r="A12" s="88" t="s">
        <v>245</v>
      </c>
      <c r="B12" s="89" t="s">
        <v>91</v>
      </c>
      <c r="C12" s="29" t="s">
        <v>48</v>
      </c>
      <c r="D12" s="29">
        <f>'Таблица 8'!G18</f>
        <v>0</v>
      </c>
      <c r="E12" s="29">
        <f>'Таблица 8'!H18</f>
        <v>0</v>
      </c>
      <c r="F12" s="30" t="s">
        <v>26</v>
      </c>
      <c r="G12" s="30" t="s">
        <v>26</v>
      </c>
      <c r="H12" s="89"/>
    </row>
    <row r="13" spans="1:8" ht="94.5" x14ac:dyDescent="0.25">
      <c r="A13" s="88" t="s">
        <v>359</v>
      </c>
      <c r="B13" s="89" t="s">
        <v>360</v>
      </c>
      <c r="C13" s="29" t="s">
        <v>26</v>
      </c>
      <c r="D13" s="29" t="s">
        <v>26</v>
      </c>
      <c r="E13" s="29" t="s">
        <v>26</v>
      </c>
      <c r="F13" s="84">
        <v>43405</v>
      </c>
      <c r="G13" s="84">
        <v>43404</v>
      </c>
      <c r="H13" s="89"/>
    </row>
    <row r="14" spans="1:8" ht="47.25" x14ac:dyDescent="0.25">
      <c r="A14" s="88" t="s">
        <v>249</v>
      </c>
      <c r="B14" s="89" t="s">
        <v>92</v>
      </c>
      <c r="C14" s="29" t="s">
        <v>6</v>
      </c>
      <c r="D14" s="29">
        <f>'Таблица 8'!G19</f>
        <v>100</v>
      </c>
      <c r="E14" s="29">
        <f>'Таблица 8'!H19</f>
        <v>101.3</v>
      </c>
      <c r="F14" s="30" t="s">
        <v>26</v>
      </c>
      <c r="G14" s="30" t="s">
        <v>26</v>
      </c>
      <c r="H14" s="89"/>
    </row>
    <row r="15" spans="1:8" ht="157.5" x14ac:dyDescent="0.25">
      <c r="A15" s="88" t="s">
        <v>251</v>
      </c>
      <c r="B15" s="89" t="s">
        <v>361</v>
      </c>
      <c r="C15" s="29" t="s">
        <v>26</v>
      </c>
      <c r="D15" s="30" t="s">
        <v>26</v>
      </c>
      <c r="E15" s="30" t="s">
        <v>26</v>
      </c>
      <c r="F15" s="30" t="s">
        <v>518</v>
      </c>
      <c r="G15" s="84" t="s">
        <v>755</v>
      </c>
      <c r="H15" s="89"/>
    </row>
    <row r="16" spans="1:8" ht="110.25" x14ac:dyDescent="0.25">
      <c r="A16" s="88" t="s">
        <v>253</v>
      </c>
      <c r="B16" s="89" t="s">
        <v>362</v>
      </c>
      <c r="C16" s="29" t="s">
        <v>26</v>
      </c>
      <c r="D16" s="30" t="s">
        <v>26</v>
      </c>
      <c r="E16" s="30" t="s">
        <v>26</v>
      </c>
      <c r="F16" s="30" t="s">
        <v>210</v>
      </c>
      <c r="G16" s="84" t="s">
        <v>762</v>
      </c>
      <c r="H16" s="89"/>
    </row>
    <row r="17" spans="1:8" ht="63" x14ac:dyDescent="0.25">
      <c r="A17" s="88" t="s">
        <v>255</v>
      </c>
      <c r="B17" s="89" t="s">
        <v>363</v>
      </c>
      <c r="C17" s="29" t="s">
        <v>26</v>
      </c>
      <c r="D17" s="30" t="s">
        <v>26</v>
      </c>
      <c r="E17" s="30" t="s">
        <v>26</v>
      </c>
      <c r="F17" s="84">
        <v>43313</v>
      </c>
      <c r="G17" s="84">
        <v>43191</v>
      </c>
      <c r="H17" s="89"/>
    </row>
    <row r="18" spans="1:8" ht="110.25" x14ac:dyDescent="0.25">
      <c r="A18" s="88" t="s">
        <v>257</v>
      </c>
      <c r="B18" s="89" t="s">
        <v>364</v>
      </c>
      <c r="C18" s="29" t="s">
        <v>26</v>
      </c>
      <c r="D18" s="30" t="s">
        <v>26</v>
      </c>
      <c r="E18" s="30" t="s">
        <v>26</v>
      </c>
      <c r="F18" s="84">
        <v>43313</v>
      </c>
      <c r="G18" s="84" t="s">
        <v>764</v>
      </c>
      <c r="H18" s="89"/>
    </row>
    <row r="19" spans="1:8" ht="31.5" x14ac:dyDescent="0.25">
      <c r="A19" s="88" t="s">
        <v>258</v>
      </c>
      <c r="B19" s="89" t="s">
        <v>93</v>
      </c>
      <c r="C19" s="29" t="s">
        <v>6</v>
      </c>
      <c r="D19" s="30">
        <f>'Таблица 8'!G20</f>
        <v>97.7</v>
      </c>
      <c r="E19" s="30">
        <f>'Таблица 8'!H20</f>
        <v>99.4</v>
      </c>
      <c r="F19" s="30" t="s">
        <v>26</v>
      </c>
      <c r="G19" s="30" t="s">
        <v>26</v>
      </c>
      <c r="H19" s="89"/>
    </row>
    <row r="20" spans="1:8" ht="94.5" x14ac:dyDescent="0.25">
      <c r="A20" s="88" t="s">
        <v>261</v>
      </c>
      <c r="B20" s="89" t="s">
        <v>109</v>
      </c>
      <c r="C20" s="29" t="s">
        <v>26</v>
      </c>
      <c r="D20" s="29" t="s">
        <v>26</v>
      </c>
      <c r="E20" s="29" t="s">
        <v>26</v>
      </c>
      <c r="F20" s="84">
        <v>43245</v>
      </c>
      <c r="G20" s="84">
        <v>43245</v>
      </c>
      <c r="H20" s="94"/>
    </row>
    <row r="21" spans="1:8" ht="78.75" x14ac:dyDescent="0.25">
      <c r="A21" s="88" t="s">
        <v>365</v>
      </c>
      <c r="B21" s="89" t="s">
        <v>134</v>
      </c>
      <c r="C21" s="29" t="s">
        <v>26</v>
      </c>
      <c r="D21" s="29" t="s">
        <v>26</v>
      </c>
      <c r="E21" s="29" t="s">
        <v>26</v>
      </c>
      <c r="F21" s="30" t="s">
        <v>527</v>
      </c>
      <c r="G21" s="84" t="s">
        <v>527</v>
      </c>
      <c r="H21" s="89"/>
    </row>
    <row r="22" spans="1:8" ht="78.75" x14ac:dyDescent="0.25">
      <c r="A22" s="88" t="s">
        <v>265</v>
      </c>
      <c r="B22" s="89" t="s">
        <v>524</v>
      </c>
      <c r="C22" s="29" t="s">
        <v>26</v>
      </c>
      <c r="D22" s="29" t="s">
        <v>26</v>
      </c>
      <c r="E22" s="29" t="s">
        <v>26</v>
      </c>
      <c r="F22" s="84" t="s">
        <v>528</v>
      </c>
      <c r="G22" s="84" t="s">
        <v>747</v>
      </c>
      <c r="H22" s="89"/>
    </row>
    <row r="23" spans="1:8" ht="47.25" x14ac:dyDescent="0.25">
      <c r="A23" s="88" t="s">
        <v>366</v>
      </c>
      <c r="B23" s="89" t="s">
        <v>94</v>
      </c>
      <c r="C23" s="29" t="s">
        <v>26</v>
      </c>
      <c r="D23" s="29" t="s">
        <v>26</v>
      </c>
      <c r="E23" s="29" t="s">
        <v>26</v>
      </c>
      <c r="F23" s="30" t="s">
        <v>26</v>
      </c>
      <c r="G23" s="30" t="s">
        <v>26</v>
      </c>
      <c r="H23" s="89"/>
    </row>
    <row r="24" spans="1:8" ht="78.75" x14ac:dyDescent="0.25">
      <c r="A24" s="88" t="s">
        <v>268</v>
      </c>
      <c r="B24" s="89" t="s">
        <v>95</v>
      </c>
      <c r="C24" s="29" t="s">
        <v>8</v>
      </c>
      <c r="D24" s="29">
        <f>'Таблица 8'!G22</f>
        <v>83.5</v>
      </c>
      <c r="E24" s="29">
        <f>'Таблица 8'!H22</f>
        <v>79.8</v>
      </c>
      <c r="F24" s="30" t="s">
        <v>26</v>
      </c>
      <c r="G24" s="30" t="s">
        <v>26</v>
      </c>
      <c r="H24" s="89"/>
    </row>
    <row r="25" spans="1:8" ht="94.5" x14ac:dyDescent="0.25">
      <c r="A25" s="88" t="s">
        <v>270</v>
      </c>
      <c r="B25" s="89" t="s">
        <v>367</v>
      </c>
      <c r="C25" s="29" t="s">
        <v>26</v>
      </c>
      <c r="D25" s="29" t="s">
        <v>26</v>
      </c>
      <c r="E25" s="29" t="s">
        <v>26</v>
      </c>
      <c r="F25" s="84">
        <v>43252</v>
      </c>
      <c r="G25" s="84">
        <v>43252</v>
      </c>
      <c r="H25" s="89"/>
    </row>
    <row r="26" spans="1:8" ht="78.75" x14ac:dyDescent="0.25">
      <c r="A26" s="88" t="s">
        <v>272</v>
      </c>
      <c r="B26" s="89" t="s">
        <v>96</v>
      </c>
      <c r="C26" s="29" t="s">
        <v>8</v>
      </c>
      <c r="D26" s="30">
        <f>'Таблица 8'!G23</f>
        <v>47</v>
      </c>
      <c r="E26" s="30">
        <f>'Таблица 8'!H23</f>
        <v>46.2</v>
      </c>
      <c r="F26" s="30" t="s">
        <v>26</v>
      </c>
      <c r="G26" s="30" t="s">
        <v>26</v>
      </c>
      <c r="H26" s="89"/>
    </row>
    <row r="27" spans="1:8" ht="94.5" x14ac:dyDescent="0.25">
      <c r="A27" s="88" t="s">
        <v>274</v>
      </c>
      <c r="B27" s="89" t="s">
        <v>367</v>
      </c>
      <c r="C27" s="29" t="s">
        <v>26</v>
      </c>
      <c r="D27" s="43" t="s">
        <v>26</v>
      </c>
      <c r="E27" s="43" t="s">
        <v>26</v>
      </c>
      <c r="F27" s="84">
        <v>43252</v>
      </c>
      <c r="G27" s="84">
        <v>43252</v>
      </c>
      <c r="H27" s="89"/>
    </row>
    <row r="28" spans="1:8" ht="47.25" x14ac:dyDescent="0.25">
      <c r="A28" s="88" t="s">
        <v>368</v>
      </c>
      <c r="B28" s="89" t="s">
        <v>97</v>
      </c>
      <c r="C28" s="29" t="s">
        <v>26</v>
      </c>
      <c r="D28" s="29" t="s">
        <v>26</v>
      </c>
      <c r="E28" s="29" t="s">
        <v>26</v>
      </c>
      <c r="F28" s="30" t="s">
        <v>26</v>
      </c>
      <c r="G28" s="30" t="s">
        <v>26</v>
      </c>
      <c r="H28" s="89"/>
    </row>
    <row r="29" spans="1:8" ht="47.25" x14ac:dyDescent="0.25">
      <c r="A29" s="88" t="s">
        <v>277</v>
      </c>
      <c r="B29" s="89" t="s">
        <v>98</v>
      </c>
      <c r="C29" s="29" t="s">
        <v>523</v>
      </c>
      <c r="D29" s="52">
        <f>'Таблица 8'!G24</f>
        <v>1</v>
      </c>
      <c r="E29" s="52">
        <f>'Таблица 8'!H24</f>
        <v>1</v>
      </c>
      <c r="F29" s="30" t="s">
        <v>26</v>
      </c>
      <c r="G29" s="30" t="s">
        <v>26</v>
      </c>
      <c r="H29" s="89"/>
    </row>
    <row r="30" spans="1:8" ht="47.25" x14ac:dyDescent="0.25">
      <c r="A30" s="88" t="s">
        <v>278</v>
      </c>
      <c r="B30" s="89" t="s">
        <v>110</v>
      </c>
      <c r="C30" s="29" t="s">
        <v>26</v>
      </c>
      <c r="D30" s="29" t="s">
        <v>26</v>
      </c>
      <c r="E30" s="29" t="s">
        <v>26</v>
      </c>
      <c r="F30" s="84">
        <v>43151</v>
      </c>
      <c r="G30" s="84">
        <v>43152</v>
      </c>
      <c r="H30" s="89"/>
    </row>
    <row r="31" spans="1:8" ht="63" x14ac:dyDescent="0.25">
      <c r="A31" s="88" t="s">
        <v>369</v>
      </c>
      <c r="B31" s="89" t="s">
        <v>99</v>
      </c>
      <c r="C31" s="29" t="s">
        <v>26</v>
      </c>
      <c r="D31" s="29" t="s">
        <v>26</v>
      </c>
      <c r="E31" s="29" t="s">
        <v>26</v>
      </c>
      <c r="F31" s="30" t="s">
        <v>26</v>
      </c>
      <c r="G31" s="30" t="s">
        <v>26</v>
      </c>
      <c r="H31" s="89"/>
    </row>
    <row r="32" spans="1:8" ht="78.75" x14ac:dyDescent="0.25">
      <c r="A32" s="88" t="s">
        <v>370</v>
      </c>
      <c r="B32" s="174" t="s">
        <v>100</v>
      </c>
      <c r="C32" s="29" t="s">
        <v>6</v>
      </c>
      <c r="D32" s="43">
        <f>'Таблица 8'!G21</f>
        <v>0.02</v>
      </c>
      <c r="E32" s="85">
        <f>'Таблица 8'!H21</f>
        <v>0</v>
      </c>
      <c r="F32" s="30" t="s">
        <v>26</v>
      </c>
      <c r="G32" s="30" t="s">
        <v>26</v>
      </c>
      <c r="H32" s="89"/>
    </row>
    <row r="33" spans="1:8" ht="110.25" x14ac:dyDescent="0.25">
      <c r="A33" s="88" t="s">
        <v>371</v>
      </c>
      <c r="B33" s="89" t="s">
        <v>372</v>
      </c>
      <c r="C33" s="29" t="s">
        <v>26</v>
      </c>
      <c r="D33" s="29" t="s">
        <v>26</v>
      </c>
      <c r="E33" s="29" t="s">
        <v>26</v>
      </c>
      <c r="F33" s="30" t="s">
        <v>529</v>
      </c>
      <c r="G33" s="30" t="s">
        <v>549</v>
      </c>
      <c r="H33" s="89"/>
    </row>
    <row r="34" spans="1:8" ht="173.25" x14ac:dyDescent="0.25">
      <c r="A34" s="88" t="s">
        <v>282</v>
      </c>
      <c r="B34" s="89" t="s">
        <v>373</v>
      </c>
      <c r="C34" s="29" t="s">
        <v>26</v>
      </c>
      <c r="D34" s="29" t="s">
        <v>26</v>
      </c>
      <c r="E34" s="29" t="s">
        <v>26</v>
      </c>
      <c r="F34" s="30" t="s">
        <v>530</v>
      </c>
      <c r="G34" s="29" t="s">
        <v>748</v>
      </c>
      <c r="H34" s="89"/>
    </row>
    <row r="35" spans="1:8" ht="31.5" x14ac:dyDescent="0.25">
      <c r="A35" s="88" t="s">
        <v>374</v>
      </c>
      <c r="B35" s="89" t="s">
        <v>89</v>
      </c>
      <c r="C35" s="29" t="s">
        <v>26</v>
      </c>
      <c r="D35" s="29" t="s">
        <v>26</v>
      </c>
      <c r="E35" s="29" t="s">
        <v>26</v>
      </c>
      <c r="F35" s="84" t="s">
        <v>26</v>
      </c>
      <c r="G35" s="84" t="s">
        <v>26</v>
      </c>
      <c r="H35" s="89"/>
    </row>
    <row r="36" spans="1:8" ht="78.75" x14ac:dyDescent="0.25">
      <c r="A36" s="88" t="s">
        <v>375</v>
      </c>
      <c r="B36" s="89" t="s">
        <v>376</v>
      </c>
      <c r="C36" s="29" t="s">
        <v>26</v>
      </c>
      <c r="D36" s="30" t="s">
        <v>26</v>
      </c>
      <c r="E36" s="30" t="s">
        <v>26</v>
      </c>
      <c r="F36" s="30" t="s">
        <v>26</v>
      </c>
      <c r="G36" s="30" t="s">
        <v>26</v>
      </c>
      <c r="H36" s="89"/>
    </row>
    <row r="37" spans="1:8" ht="78.75" x14ac:dyDescent="0.25">
      <c r="A37" s="88" t="s">
        <v>377</v>
      </c>
      <c r="B37" s="89" t="s">
        <v>101</v>
      </c>
      <c r="C37" s="29" t="s">
        <v>523</v>
      </c>
      <c r="D37" s="29">
        <f>'Таблица 8'!G26</f>
        <v>1</v>
      </c>
      <c r="E37" s="29">
        <f>'Таблица 8'!H26</f>
        <v>1</v>
      </c>
      <c r="F37" s="30" t="s">
        <v>26</v>
      </c>
      <c r="G37" s="30" t="s">
        <v>26</v>
      </c>
      <c r="H37" s="89"/>
    </row>
    <row r="38" spans="1:8" ht="78.75" x14ac:dyDescent="0.25">
      <c r="A38" s="88" t="s">
        <v>378</v>
      </c>
      <c r="B38" s="89" t="s">
        <v>379</v>
      </c>
      <c r="C38" s="29" t="s">
        <v>26</v>
      </c>
      <c r="D38" s="29" t="s">
        <v>26</v>
      </c>
      <c r="E38" s="29" t="s">
        <v>26</v>
      </c>
      <c r="F38" s="30" t="s">
        <v>211</v>
      </c>
      <c r="G38" s="84">
        <v>43441</v>
      </c>
      <c r="H38" s="89"/>
    </row>
    <row r="39" spans="1:8" ht="63" x14ac:dyDescent="0.25">
      <c r="A39" s="88" t="s">
        <v>380</v>
      </c>
      <c r="B39" s="89" t="s">
        <v>102</v>
      </c>
      <c r="C39" s="29" t="s">
        <v>26</v>
      </c>
      <c r="D39" s="29" t="s">
        <v>26</v>
      </c>
      <c r="E39" s="29" t="s">
        <v>26</v>
      </c>
      <c r="F39" s="30" t="s">
        <v>26</v>
      </c>
      <c r="G39" s="30" t="s">
        <v>26</v>
      </c>
      <c r="H39" s="89"/>
    </row>
    <row r="40" spans="1:8" ht="78.75" x14ac:dyDescent="0.25">
      <c r="A40" s="88" t="s">
        <v>381</v>
      </c>
      <c r="B40" s="89" t="s">
        <v>382</v>
      </c>
      <c r="C40" s="29" t="s">
        <v>83</v>
      </c>
      <c r="D40" s="29">
        <f>'Таблица 8'!G27</f>
        <v>1.0064</v>
      </c>
      <c r="E40" s="29">
        <f>'Таблица 8'!H27</f>
        <v>1.0064</v>
      </c>
      <c r="F40" s="84" t="s">
        <v>26</v>
      </c>
      <c r="G40" s="84" t="s">
        <v>26</v>
      </c>
      <c r="H40" s="89"/>
    </row>
    <row r="41" spans="1:8" ht="94.5" x14ac:dyDescent="0.25">
      <c r="A41" s="88" t="s">
        <v>383</v>
      </c>
      <c r="B41" s="89" t="s">
        <v>103</v>
      </c>
      <c r="C41" s="29" t="s">
        <v>26</v>
      </c>
      <c r="D41" s="29" t="s">
        <v>26</v>
      </c>
      <c r="E41" s="29" t="s">
        <v>26</v>
      </c>
      <c r="F41" s="30" t="s">
        <v>26</v>
      </c>
      <c r="G41" s="30" t="s">
        <v>26</v>
      </c>
      <c r="H41" s="89"/>
    </row>
    <row r="42" spans="1:8" ht="78.75" x14ac:dyDescent="0.25">
      <c r="A42" s="88" t="s">
        <v>384</v>
      </c>
      <c r="B42" s="89" t="s">
        <v>385</v>
      </c>
      <c r="C42" s="29" t="s">
        <v>83</v>
      </c>
      <c r="D42" s="81">
        <f>'Таблица 8'!G28</f>
        <v>1.7927</v>
      </c>
      <c r="E42" s="81">
        <f>'Таблица 8'!H28</f>
        <v>1.7927</v>
      </c>
      <c r="F42" s="30" t="s">
        <v>26</v>
      </c>
      <c r="G42" s="30" t="s">
        <v>26</v>
      </c>
      <c r="H42" s="89"/>
    </row>
    <row r="43" spans="1:8" ht="63" x14ac:dyDescent="0.25">
      <c r="A43" s="88" t="s">
        <v>386</v>
      </c>
      <c r="B43" s="89" t="s">
        <v>112</v>
      </c>
      <c r="C43" s="29" t="s">
        <v>26</v>
      </c>
      <c r="D43" s="29" t="s">
        <v>26</v>
      </c>
      <c r="E43" s="29" t="s">
        <v>26</v>
      </c>
      <c r="F43" s="84">
        <v>43405</v>
      </c>
      <c r="G43" s="84">
        <v>43403</v>
      </c>
      <c r="H43" s="89"/>
    </row>
    <row r="44" spans="1:8" ht="47.25" x14ac:dyDescent="0.25">
      <c r="A44" s="88" t="s">
        <v>387</v>
      </c>
      <c r="B44" s="89" t="s">
        <v>388</v>
      </c>
      <c r="C44" s="29" t="s">
        <v>525</v>
      </c>
      <c r="D44" s="30">
        <f>'Таблица 8'!G29</f>
        <v>8431.2999999999993</v>
      </c>
      <c r="E44" s="30">
        <f>'Таблица 8'!H29</f>
        <v>10300.200000000001</v>
      </c>
      <c r="F44" s="84" t="s">
        <v>26</v>
      </c>
      <c r="G44" s="84" t="s">
        <v>26</v>
      </c>
      <c r="H44" s="89"/>
    </row>
    <row r="45" spans="1:8" ht="94.5" x14ac:dyDescent="0.25">
      <c r="A45" s="88" t="s">
        <v>389</v>
      </c>
      <c r="B45" s="89" t="s">
        <v>135</v>
      </c>
      <c r="C45" s="29" t="s">
        <v>26</v>
      </c>
      <c r="D45" s="30" t="s">
        <v>26</v>
      </c>
      <c r="E45" s="30" t="s">
        <v>26</v>
      </c>
      <c r="F45" s="30" t="s">
        <v>26</v>
      </c>
      <c r="G45" s="30" t="s">
        <v>26</v>
      </c>
      <c r="H45" s="89"/>
    </row>
    <row r="46" spans="1:8" ht="78.75" x14ac:dyDescent="0.25">
      <c r="A46" s="88" t="s">
        <v>390</v>
      </c>
      <c r="B46" s="89" t="s">
        <v>391</v>
      </c>
      <c r="C46" s="29" t="s">
        <v>83</v>
      </c>
      <c r="D46" s="81">
        <f>'Таблица 8'!G30</f>
        <v>1.7824</v>
      </c>
      <c r="E46" s="81">
        <f>'Таблица 8'!H30</f>
        <v>1.7824</v>
      </c>
      <c r="F46" s="30" t="s">
        <v>26</v>
      </c>
      <c r="G46" s="30" t="s">
        <v>26</v>
      </c>
      <c r="H46" s="89"/>
    </row>
    <row r="47" spans="1:8" ht="63" x14ac:dyDescent="0.25">
      <c r="A47" s="88" t="s">
        <v>392</v>
      </c>
      <c r="B47" s="89" t="s">
        <v>113</v>
      </c>
      <c r="C47" s="29" t="s">
        <v>26</v>
      </c>
      <c r="D47" s="52" t="s">
        <v>26</v>
      </c>
      <c r="E47" s="52" t="s">
        <v>26</v>
      </c>
      <c r="F47" s="84">
        <v>43405</v>
      </c>
      <c r="G47" s="84">
        <v>43402</v>
      </c>
      <c r="H47" s="89"/>
    </row>
    <row r="48" spans="1:8" ht="47.25" x14ac:dyDescent="0.25">
      <c r="A48" s="88" t="s">
        <v>393</v>
      </c>
      <c r="B48" s="89" t="s">
        <v>394</v>
      </c>
      <c r="C48" s="29" t="s">
        <v>525</v>
      </c>
      <c r="D48" s="30">
        <f>'Таблица 8'!G31</f>
        <v>4591.5</v>
      </c>
      <c r="E48" s="30">
        <f>'Таблица 8'!H31</f>
        <v>5370.1</v>
      </c>
      <c r="F48" s="30" t="s">
        <v>26</v>
      </c>
      <c r="G48" s="30" t="s">
        <v>26</v>
      </c>
      <c r="H48" s="89"/>
    </row>
    <row r="49" spans="1:8" ht="47.25" x14ac:dyDescent="0.25">
      <c r="A49" s="88" t="s">
        <v>395</v>
      </c>
      <c r="B49" s="89" t="s">
        <v>104</v>
      </c>
      <c r="C49" s="29" t="s">
        <v>26</v>
      </c>
      <c r="D49" s="29" t="s">
        <v>26</v>
      </c>
      <c r="E49" s="29" t="s">
        <v>26</v>
      </c>
      <c r="F49" s="30" t="s">
        <v>26</v>
      </c>
      <c r="G49" s="30" t="s">
        <v>26</v>
      </c>
      <c r="H49" s="89"/>
    </row>
    <row r="50" spans="1:8" ht="78.75" x14ac:dyDescent="0.25">
      <c r="A50" s="88" t="s">
        <v>396</v>
      </c>
      <c r="B50" s="89" t="s">
        <v>114</v>
      </c>
      <c r="C50" s="29" t="s">
        <v>6</v>
      </c>
      <c r="D50" s="30">
        <f>'Таблица 8'!G32</f>
        <v>100</v>
      </c>
      <c r="E50" s="30">
        <f>'Таблица 8'!H32</f>
        <v>100</v>
      </c>
      <c r="F50" s="30" t="s">
        <v>26</v>
      </c>
      <c r="G50" s="30" t="s">
        <v>26</v>
      </c>
      <c r="H50" s="89"/>
    </row>
    <row r="51" spans="1:8" ht="110.25" x14ac:dyDescent="0.25">
      <c r="A51" s="88" t="s">
        <v>397</v>
      </c>
      <c r="B51" s="89" t="s">
        <v>115</v>
      </c>
      <c r="C51" s="29" t="s">
        <v>26</v>
      </c>
      <c r="D51" s="31" t="s">
        <v>26</v>
      </c>
      <c r="E51" s="31" t="s">
        <v>26</v>
      </c>
      <c r="F51" s="30" t="s">
        <v>531</v>
      </c>
      <c r="G51" s="30" t="s">
        <v>749</v>
      </c>
      <c r="H51" s="89"/>
    </row>
    <row r="52" spans="1:8" ht="47.25" x14ac:dyDescent="0.25">
      <c r="A52" s="88" t="s">
        <v>398</v>
      </c>
      <c r="B52" s="89" t="s">
        <v>105</v>
      </c>
      <c r="C52" s="29" t="s">
        <v>26</v>
      </c>
      <c r="D52" s="29" t="s">
        <v>26</v>
      </c>
      <c r="E52" s="29" t="s">
        <v>26</v>
      </c>
      <c r="F52" s="30" t="s">
        <v>26</v>
      </c>
      <c r="G52" s="30" t="s">
        <v>26</v>
      </c>
      <c r="H52" s="89"/>
    </row>
    <row r="53" spans="1:8" ht="110.25" x14ac:dyDescent="0.25">
      <c r="A53" s="88" t="s">
        <v>399</v>
      </c>
      <c r="B53" s="89" t="s">
        <v>106</v>
      </c>
      <c r="C53" s="29" t="s">
        <v>6</v>
      </c>
      <c r="D53" s="30">
        <v>100</v>
      </c>
      <c r="E53" s="30">
        <f>'Таблица 8'!G33</f>
        <v>100</v>
      </c>
      <c r="F53" s="30" t="s">
        <v>26</v>
      </c>
      <c r="G53" s="30" t="s">
        <v>26</v>
      </c>
      <c r="H53" s="89"/>
    </row>
    <row r="54" spans="1:8" ht="189" x14ac:dyDescent="0.25">
      <c r="A54" s="88" t="s">
        <v>400</v>
      </c>
      <c r="B54" s="89" t="s">
        <v>401</v>
      </c>
      <c r="C54" s="29" t="s">
        <v>26</v>
      </c>
      <c r="D54" s="31" t="s">
        <v>26</v>
      </c>
      <c r="E54" s="31" t="s">
        <v>26</v>
      </c>
      <c r="F54" s="30" t="s">
        <v>111</v>
      </c>
      <c r="G54" s="84">
        <v>43110</v>
      </c>
      <c r="H54" s="89"/>
    </row>
    <row r="55" spans="1:8" ht="94.5" x14ac:dyDescent="0.25">
      <c r="A55" s="88" t="s">
        <v>402</v>
      </c>
      <c r="B55" s="89" t="s">
        <v>107</v>
      </c>
      <c r="C55" s="84" t="s">
        <v>26</v>
      </c>
      <c r="D55" s="84" t="s">
        <v>26</v>
      </c>
      <c r="E55" s="84" t="s">
        <v>26</v>
      </c>
      <c r="F55" s="84" t="s">
        <v>26</v>
      </c>
      <c r="G55" s="84" t="s">
        <v>26</v>
      </c>
      <c r="H55" s="95"/>
    </row>
    <row r="56" spans="1:8" ht="94.5" x14ac:dyDescent="0.25">
      <c r="A56" s="88" t="s">
        <v>403</v>
      </c>
      <c r="B56" s="89" t="s">
        <v>108</v>
      </c>
      <c r="C56" s="84" t="s">
        <v>6</v>
      </c>
      <c r="D56" s="30">
        <f>'Таблица 8'!G34</f>
        <v>100</v>
      </c>
      <c r="E56" s="30">
        <f>'Таблица 8'!H34</f>
        <v>100</v>
      </c>
      <c r="F56" s="84" t="s">
        <v>26</v>
      </c>
      <c r="G56" s="84" t="s">
        <v>26</v>
      </c>
      <c r="H56" s="95"/>
    </row>
    <row r="57" spans="1:8" ht="63" x14ac:dyDescent="0.25">
      <c r="A57" s="88" t="s">
        <v>404</v>
      </c>
      <c r="B57" s="80" t="s">
        <v>152</v>
      </c>
      <c r="C57" s="29" t="s">
        <v>26</v>
      </c>
      <c r="D57" s="32" t="s">
        <v>26</v>
      </c>
      <c r="E57" s="32" t="s">
        <v>26</v>
      </c>
      <c r="F57" s="84" t="s">
        <v>26</v>
      </c>
      <c r="G57" s="84" t="s">
        <v>26</v>
      </c>
      <c r="H57" s="96"/>
    </row>
    <row r="58" spans="1:8" ht="94.5" x14ac:dyDescent="0.25">
      <c r="A58" s="88" t="s">
        <v>405</v>
      </c>
      <c r="B58" s="89" t="s">
        <v>406</v>
      </c>
      <c r="C58" s="84" t="s">
        <v>26</v>
      </c>
      <c r="D58" s="84" t="s">
        <v>26</v>
      </c>
      <c r="E58" s="84" t="s">
        <v>26</v>
      </c>
      <c r="F58" s="40" t="s">
        <v>26</v>
      </c>
      <c r="G58" s="40" t="s">
        <v>26</v>
      </c>
      <c r="H58" s="96"/>
    </row>
    <row r="59" spans="1:8" ht="126" x14ac:dyDescent="0.25">
      <c r="A59" s="88" t="s">
        <v>407</v>
      </c>
      <c r="B59" s="89" t="s">
        <v>185</v>
      </c>
      <c r="C59" s="84" t="s">
        <v>523</v>
      </c>
      <c r="D59" s="32">
        <f>'Таблица 8'!G36</f>
        <v>1</v>
      </c>
      <c r="E59" s="32">
        <f>'Таблица 8'!H36</f>
        <v>1</v>
      </c>
      <c r="F59" s="84" t="s">
        <v>26</v>
      </c>
      <c r="G59" s="84" t="s">
        <v>26</v>
      </c>
      <c r="H59" s="95"/>
    </row>
    <row r="60" spans="1:8" ht="126" x14ac:dyDescent="0.25">
      <c r="A60" s="88" t="s">
        <v>408</v>
      </c>
      <c r="B60" s="89" t="s">
        <v>409</v>
      </c>
      <c r="C60" s="29" t="s">
        <v>26</v>
      </c>
      <c r="D60" s="29" t="s">
        <v>26</v>
      </c>
      <c r="E60" s="29" t="s">
        <v>26</v>
      </c>
      <c r="F60" s="84">
        <v>43405</v>
      </c>
      <c r="G60" s="84">
        <v>43404</v>
      </c>
      <c r="H60" s="96"/>
    </row>
    <row r="61" spans="1:8" ht="47.25" x14ac:dyDescent="0.25">
      <c r="A61" s="88" t="s">
        <v>410</v>
      </c>
      <c r="B61" s="89" t="s">
        <v>186</v>
      </c>
      <c r="C61" s="84" t="s">
        <v>26</v>
      </c>
      <c r="D61" s="84" t="s">
        <v>26</v>
      </c>
      <c r="E61" s="84" t="s">
        <v>26</v>
      </c>
      <c r="F61" s="40" t="s">
        <v>26</v>
      </c>
      <c r="G61" s="40" t="s">
        <v>26</v>
      </c>
      <c r="H61" s="96"/>
    </row>
    <row r="62" spans="1:8" ht="78.75" x14ac:dyDescent="0.25">
      <c r="A62" s="88" t="s">
        <v>411</v>
      </c>
      <c r="B62" s="89" t="s">
        <v>187</v>
      </c>
      <c r="C62" s="29" t="s">
        <v>6</v>
      </c>
      <c r="D62" s="30">
        <f>'Таблица 8'!G37</f>
        <v>20</v>
      </c>
      <c r="E62" s="30">
        <f>'Таблица 8'!H37</f>
        <v>4.4000000000000004</v>
      </c>
      <c r="F62" s="84" t="s">
        <v>26</v>
      </c>
      <c r="G62" s="84" t="s">
        <v>26</v>
      </c>
      <c r="H62" s="96"/>
    </row>
    <row r="63" spans="1:8" ht="94.5" x14ac:dyDescent="0.25">
      <c r="A63" s="88" t="s">
        <v>412</v>
      </c>
      <c r="B63" s="89" t="s">
        <v>413</v>
      </c>
      <c r="C63" s="84" t="s">
        <v>26</v>
      </c>
      <c r="D63" s="84" t="s">
        <v>26</v>
      </c>
      <c r="E63" s="84" t="s">
        <v>26</v>
      </c>
      <c r="F63" s="40">
        <v>43497</v>
      </c>
      <c r="G63" s="84">
        <v>43129</v>
      </c>
      <c r="H63" s="96"/>
    </row>
    <row r="64" spans="1:8" ht="141.75" x14ac:dyDescent="0.25">
      <c r="A64" s="88" t="s">
        <v>414</v>
      </c>
      <c r="B64" s="89" t="s">
        <v>188</v>
      </c>
      <c r="C64" s="84" t="s">
        <v>6</v>
      </c>
      <c r="D64" s="30">
        <f>'Таблица 8'!G38</f>
        <v>10</v>
      </c>
      <c r="E64" s="30">
        <f>'Таблица 8'!H38</f>
        <v>2</v>
      </c>
      <c r="F64" s="84" t="s">
        <v>26</v>
      </c>
      <c r="G64" s="84" t="s">
        <v>26</v>
      </c>
      <c r="H64" s="95"/>
    </row>
    <row r="65" spans="1:8" ht="94.5" x14ac:dyDescent="0.25">
      <c r="A65" s="88" t="s">
        <v>415</v>
      </c>
      <c r="B65" s="89" t="s">
        <v>413</v>
      </c>
      <c r="C65" s="29" t="s">
        <v>26</v>
      </c>
      <c r="D65" s="29" t="s">
        <v>26</v>
      </c>
      <c r="E65" s="29" t="s">
        <v>26</v>
      </c>
      <c r="F65" s="84">
        <v>43497</v>
      </c>
      <c r="G65" s="84">
        <v>43129</v>
      </c>
      <c r="H65" s="96"/>
    </row>
    <row r="66" spans="1:8" ht="94.5" x14ac:dyDescent="0.25">
      <c r="A66" s="88" t="s">
        <v>416</v>
      </c>
      <c r="B66" s="89" t="s">
        <v>189</v>
      </c>
      <c r="C66" s="84" t="s">
        <v>26</v>
      </c>
      <c r="D66" s="84" t="s">
        <v>26</v>
      </c>
      <c r="E66" s="84" t="s">
        <v>26</v>
      </c>
      <c r="F66" s="44" t="s">
        <v>26</v>
      </c>
      <c r="G66" s="44" t="s">
        <v>26</v>
      </c>
      <c r="H66" s="96"/>
    </row>
    <row r="67" spans="1:8" ht="94.5" x14ac:dyDescent="0.25">
      <c r="A67" s="88" t="s">
        <v>417</v>
      </c>
      <c r="B67" s="89" t="s">
        <v>190</v>
      </c>
      <c r="C67" s="84" t="s">
        <v>526</v>
      </c>
      <c r="D67" s="52">
        <f>'Таблица 8'!G39</f>
        <v>1</v>
      </c>
      <c r="E67" s="52">
        <f>'Таблица 8'!H39</f>
        <v>1</v>
      </c>
      <c r="F67" s="84" t="s">
        <v>26</v>
      </c>
      <c r="G67" s="84" t="s">
        <v>26</v>
      </c>
      <c r="H67" s="95"/>
    </row>
    <row r="68" spans="1:8" ht="110.25" x14ac:dyDescent="0.25">
      <c r="A68" s="88" t="s">
        <v>418</v>
      </c>
      <c r="B68" s="89" t="s">
        <v>419</v>
      </c>
      <c r="C68" s="29" t="s">
        <v>26</v>
      </c>
      <c r="D68" s="29" t="s">
        <v>26</v>
      </c>
      <c r="E68" s="29" t="s">
        <v>26</v>
      </c>
      <c r="F68" s="84" t="s">
        <v>191</v>
      </c>
      <c r="G68" s="84" t="s">
        <v>757</v>
      </c>
      <c r="H68" s="96"/>
    </row>
    <row r="69" spans="1:8" ht="47.25" x14ac:dyDescent="0.25">
      <c r="A69" s="88" t="s">
        <v>420</v>
      </c>
      <c r="B69" s="89" t="s">
        <v>192</v>
      </c>
      <c r="C69" s="84" t="s">
        <v>26</v>
      </c>
      <c r="D69" s="84" t="s">
        <v>26</v>
      </c>
      <c r="E69" s="84" t="s">
        <v>26</v>
      </c>
      <c r="F69" s="44" t="s">
        <v>26</v>
      </c>
      <c r="G69" s="44" t="s">
        <v>26</v>
      </c>
      <c r="H69" s="96"/>
    </row>
    <row r="70" spans="1:8" ht="47.25" x14ac:dyDescent="0.25">
      <c r="A70" s="88" t="s">
        <v>421</v>
      </c>
      <c r="B70" s="89" t="s">
        <v>193</v>
      </c>
      <c r="C70" s="84" t="s">
        <v>143</v>
      </c>
      <c r="D70" s="52">
        <f>'Таблица 8'!G40</f>
        <v>2</v>
      </c>
      <c r="E70" s="52">
        <f>'Таблица 8'!H40</f>
        <v>4</v>
      </c>
      <c r="F70" s="84" t="s">
        <v>26</v>
      </c>
      <c r="G70" s="84" t="s">
        <v>26</v>
      </c>
      <c r="H70" s="95"/>
    </row>
    <row r="71" spans="1:8" ht="63" x14ac:dyDescent="0.25">
      <c r="A71" s="88" t="s">
        <v>422</v>
      </c>
      <c r="B71" s="89" t="s">
        <v>423</v>
      </c>
      <c r="C71" s="29" t="s">
        <v>26</v>
      </c>
      <c r="D71" s="29" t="s">
        <v>26</v>
      </c>
      <c r="E71" s="29" t="s">
        <v>26</v>
      </c>
      <c r="F71" s="84" t="s">
        <v>532</v>
      </c>
      <c r="G71" s="84" t="s">
        <v>553</v>
      </c>
      <c r="H71" s="96"/>
    </row>
    <row r="72" spans="1:8" ht="47.25" x14ac:dyDescent="0.25">
      <c r="A72" s="88" t="s">
        <v>424</v>
      </c>
      <c r="B72" s="89" t="s">
        <v>194</v>
      </c>
      <c r="C72" s="84" t="s">
        <v>26</v>
      </c>
      <c r="D72" s="84" t="s">
        <v>26</v>
      </c>
      <c r="E72" s="84" t="s">
        <v>26</v>
      </c>
      <c r="F72" s="44" t="s">
        <v>26</v>
      </c>
      <c r="G72" s="44" t="s">
        <v>26</v>
      </c>
      <c r="H72" s="96"/>
    </row>
    <row r="73" spans="1:8" ht="78.75" x14ac:dyDescent="0.25">
      <c r="A73" s="88" t="s">
        <v>425</v>
      </c>
      <c r="B73" s="89" t="s">
        <v>195</v>
      </c>
      <c r="C73" s="84" t="s">
        <v>143</v>
      </c>
      <c r="D73" s="52">
        <f>'Таблица 8'!G41</f>
        <v>2</v>
      </c>
      <c r="E73" s="52">
        <f>'Таблица 8'!H41</f>
        <v>3</v>
      </c>
      <c r="F73" s="84" t="s">
        <v>26</v>
      </c>
      <c r="G73" s="84" t="s">
        <v>26</v>
      </c>
      <c r="H73" s="95"/>
    </row>
    <row r="74" spans="1:8" ht="141.75" x14ac:dyDescent="0.25">
      <c r="A74" s="88" t="s">
        <v>426</v>
      </c>
      <c r="B74" s="89" t="s">
        <v>427</v>
      </c>
      <c r="C74" s="29" t="s">
        <v>26</v>
      </c>
      <c r="D74" s="29" t="s">
        <v>26</v>
      </c>
      <c r="E74" s="29" t="s">
        <v>26</v>
      </c>
      <c r="F74" s="84" t="s">
        <v>196</v>
      </c>
      <c r="G74" s="84" t="s">
        <v>554</v>
      </c>
      <c r="H74" s="96"/>
    </row>
    <row r="75" spans="1:8" ht="47.25" x14ac:dyDescent="0.25">
      <c r="A75" s="88" t="s">
        <v>428</v>
      </c>
      <c r="B75" s="89" t="s">
        <v>197</v>
      </c>
      <c r="C75" s="84" t="s">
        <v>26</v>
      </c>
      <c r="D75" s="52" t="s">
        <v>26</v>
      </c>
      <c r="E75" s="52" t="s">
        <v>26</v>
      </c>
      <c r="F75" s="44" t="s">
        <v>26</v>
      </c>
      <c r="G75" s="44" t="s">
        <v>26</v>
      </c>
      <c r="H75" s="96"/>
    </row>
    <row r="76" spans="1:8" ht="110.25" x14ac:dyDescent="0.25">
      <c r="A76" s="88" t="s">
        <v>429</v>
      </c>
      <c r="B76" s="89" t="s">
        <v>430</v>
      </c>
      <c r="C76" s="84" t="s">
        <v>143</v>
      </c>
      <c r="D76" s="52">
        <f>'Таблица 8'!G43</f>
        <v>12</v>
      </c>
      <c r="E76" s="52">
        <f>'Таблица 8'!H43</f>
        <v>12</v>
      </c>
      <c r="F76" s="84" t="s">
        <v>26</v>
      </c>
      <c r="G76" s="84" t="s">
        <v>26</v>
      </c>
      <c r="H76" s="95"/>
    </row>
    <row r="77" spans="1:8" ht="94.5" x14ac:dyDescent="0.25">
      <c r="A77" s="88" t="s">
        <v>431</v>
      </c>
      <c r="B77" s="89" t="s">
        <v>432</v>
      </c>
      <c r="C77" s="29" t="s">
        <v>26</v>
      </c>
      <c r="D77" s="29" t="s">
        <v>26</v>
      </c>
      <c r="E77" s="29" t="s">
        <v>26</v>
      </c>
      <c r="F77" s="84" t="s">
        <v>519</v>
      </c>
      <c r="G77" s="84" t="s">
        <v>758</v>
      </c>
      <c r="H77" s="96"/>
    </row>
    <row r="78" spans="1:8" ht="94.5" x14ac:dyDescent="0.25">
      <c r="A78" s="88" t="s">
        <v>433</v>
      </c>
      <c r="B78" s="89" t="s">
        <v>198</v>
      </c>
      <c r="C78" s="84" t="s">
        <v>26</v>
      </c>
      <c r="D78" s="84" t="s">
        <v>26</v>
      </c>
      <c r="E78" s="84" t="s">
        <v>26</v>
      </c>
      <c r="F78" s="44" t="s">
        <v>26</v>
      </c>
      <c r="G78" s="44" t="s">
        <v>26</v>
      </c>
      <c r="H78" s="96"/>
    </row>
    <row r="79" spans="1:8" ht="173.25" x14ac:dyDescent="0.25">
      <c r="A79" s="88" t="s">
        <v>434</v>
      </c>
      <c r="B79" s="89" t="s">
        <v>199</v>
      </c>
      <c r="C79" s="84" t="s">
        <v>6</v>
      </c>
      <c r="D79" s="30">
        <f>'Таблица 8'!G42</f>
        <v>100</v>
      </c>
      <c r="E79" s="30">
        <f>'Таблица 8'!H42</f>
        <v>100</v>
      </c>
      <c r="F79" s="84" t="s">
        <v>26</v>
      </c>
      <c r="G79" s="84" t="s">
        <v>26</v>
      </c>
      <c r="H79" s="95"/>
    </row>
    <row r="80" spans="1:8" ht="236.25" x14ac:dyDescent="0.25">
      <c r="A80" s="88" t="s">
        <v>435</v>
      </c>
      <c r="B80" s="89" t="s">
        <v>436</v>
      </c>
      <c r="C80" s="29" t="s">
        <v>26</v>
      </c>
      <c r="D80" s="29" t="s">
        <v>26</v>
      </c>
      <c r="E80" s="29" t="s">
        <v>26</v>
      </c>
      <c r="F80" s="84" t="s">
        <v>520</v>
      </c>
      <c r="G80" s="84" t="s">
        <v>759</v>
      </c>
      <c r="H80" s="96"/>
    </row>
    <row r="81" spans="1:8" ht="31.5" x14ac:dyDescent="0.25">
      <c r="A81" s="88" t="s">
        <v>437</v>
      </c>
      <c r="B81" s="89" t="s">
        <v>200</v>
      </c>
      <c r="C81" s="29" t="s">
        <v>26</v>
      </c>
      <c r="D81" s="29" t="s">
        <v>26</v>
      </c>
      <c r="E81" s="29" t="s">
        <v>26</v>
      </c>
      <c r="F81" s="44" t="s">
        <v>26</v>
      </c>
      <c r="G81" s="44" t="s">
        <v>26</v>
      </c>
      <c r="H81" s="96"/>
    </row>
    <row r="82" spans="1:8" ht="94.5" x14ac:dyDescent="0.25">
      <c r="A82" s="88" t="s">
        <v>438</v>
      </c>
      <c r="B82" s="89" t="s">
        <v>439</v>
      </c>
      <c r="C82" s="84" t="s">
        <v>143</v>
      </c>
      <c r="D82" s="52">
        <f>'Таблица 8'!G44</f>
        <v>12</v>
      </c>
      <c r="E82" s="52">
        <f>'Таблица 8'!H44</f>
        <v>12</v>
      </c>
      <c r="F82" s="84" t="s">
        <v>26</v>
      </c>
      <c r="G82" s="84" t="s">
        <v>26</v>
      </c>
      <c r="H82" s="95"/>
    </row>
    <row r="83" spans="1:8" ht="94.5" x14ac:dyDescent="0.25">
      <c r="A83" s="88" t="s">
        <v>440</v>
      </c>
      <c r="B83" s="89" t="s">
        <v>441</v>
      </c>
      <c r="C83" s="84" t="s">
        <v>26</v>
      </c>
      <c r="D83" s="84" t="s">
        <v>26</v>
      </c>
      <c r="E83" s="84" t="s">
        <v>26</v>
      </c>
      <c r="F83" s="84" t="s">
        <v>521</v>
      </c>
      <c r="G83" s="84" t="s">
        <v>758</v>
      </c>
      <c r="H83" s="95"/>
    </row>
    <row r="84" spans="1:8" ht="63" x14ac:dyDescent="0.25">
      <c r="A84" s="88" t="s">
        <v>442</v>
      </c>
      <c r="B84" s="89" t="s">
        <v>217</v>
      </c>
      <c r="C84" s="29" t="s">
        <v>26</v>
      </c>
      <c r="D84" s="32" t="s">
        <v>26</v>
      </c>
      <c r="E84" s="32" t="s">
        <v>26</v>
      </c>
      <c r="F84" s="29" t="s">
        <v>26</v>
      </c>
      <c r="G84" s="29" t="s">
        <v>26</v>
      </c>
      <c r="H84" s="89"/>
    </row>
    <row r="85" spans="1:8" ht="47.25" x14ac:dyDescent="0.25">
      <c r="A85" s="88" t="s">
        <v>443</v>
      </c>
      <c r="B85" s="89" t="s">
        <v>444</v>
      </c>
      <c r="C85" s="29" t="s">
        <v>26</v>
      </c>
      <c r="D85" s="29" t="s">
        <v>26</v>
      </c>
      <c r="E85" s="29" t="s">
        <v>26</v>
      </c>
      <c r="F85" s="84" t="s">
        <v>26</v>
      </c>
      <c r="G85" s="84" t="s">
        <v>26</v>
      </c>
      <c r="H85" s="89"/>
    </row>
    <row r="86" spans="1:8" ht="63" x14ac:dyDescent="0.25">
      <c r="A86" s="88" t="s">
        <v>445</v>
      </c>
      <c r="B86" s="89" t="s">
        <v>218</v>
      </c>
      <c r="C86" s="29" t="s">
        <v>8</v>
      </c>
      <c r="D86" s="30">
        <f>'Таблица 8'!G46</f>
        <v>29</v>
      </c>
      <c r="E86" s="30">
        <f>'Таблица 8'!H46</f>
        <v>26</v>
      </c>
      <c r="F86" s="30" t="s">
        <v>26</v>
      </c>
      <c r="G86" s="30" t="s">
        <v>26</v>
      </c>
      <c r="H86" s="89"/>
    </row>
    <row r="87" spans="1:8" ht="63" x14ac:dyDescent="0.25">
      <c r="A87" s="88" t="s">
        <v>446</v>
      </c>
      <c r="B87" s="89" t="s">
        <v>447</v>
      </c>
      <c r="C87" s="29" t="s">
        <v>26</v>
      </c>
      <c r="D87" s="29" t="s">
        <v>26</v>
      </c>
      <c r="E87" s="29" t="s">
        <v>26</v>
      </c>
      <c r="F87" s="84">
        <v>43393</v>
      </c>
      <c r="G87" s="84">
        <v>43393</v>
      </c>
      <c r="H87" s="98"/>
    </row>
    <row r="88" spans="1:8" ht="94.5" x14ac:dyDescent="0.25">
      <c r="A88" s="88" t="s">
        <v>448</v>
      </c>
      <c r="B88" s="89" t="s">
        <v>219</v>
      </c>
      <c r="C88" s="29" t="s">
        <v>26</v>
      </c>
      <c r="D88" s="29" t="s">
        <v>26</v>
      </c>
      <c r="E88" s="29" t="s">
        <v>26</v>
      </c>
      <c r="F88" s="84" t="s">
        <v>26</v>
      </c>
      <c r="G88" s="84" t="s">
        <v>26</v>
      </c>
      <c r="H88" s="89"/>
    </row>
    <row r="89" spans="1:8" ht="94.5" x14ac:dyDescent="0.25">
      <c r="A89" s="88" t="s">
        <v>449</v>
      </c>
      <c r="B89" s="89" t="s">
        <v>450</v>
      </c>
      <c r="C89" s="29" t="s">
        <v>8</v>
      </c>
      <c r="D89" s="30">
        <f>'Таблица 8'!G47</f>
        <v>18</v>
      </c>
      <c r="E89" s="30">
        <f>'Таблица 8'!H47</f>
        <v>18</v>
      </c>
      <c r="F89" s="30" t="s">
        <v>26</v>
      </c>
      <c r="G89" s="30" t="s">
        <v>26</v>
      </c>
      <c r="H89" s="89"/>
    </row>
    <row r="90" spans="1:8" ht="110.25" x14ac:dyDescent="0.25">
      <c r="A90" s="88" t="s">
        <v>451</v>
      </c>
      <c r="B90" s="89" t="s">
        <v>452</v>
      </c>
      <c r="C90" s="29" t="s">
        <v>26</v>
      </c>
      <c r="D90" s="32" t="s">
        <v>26</v>
      </c>
      <c r="E90" s="32" t="s">
        <v>26</v>
      </c>
      <c r="F90" s="84">
        <v>43393</v>
      </c>
      <c r="G90" s="84">
        <v>43393</v>
      </c>
      <c r="H90" s="89"/>
    </row>
    <row r="91" spans="1:8" ht="47.25" x14ac:dyDescent="0.25">
      <c r="A91" s="88" t="s">
        <v>453</v>
      </c>
      <c r="B91" s="89" t="s">
        <v>220</v>
      </c>
      <c r="C91" s="30" t="s">
        <v>26</v>
      </c>
      <c r="D91" s="30" t="s">
        <v>26</v>
      </c>
      <c r="E91" s="30" t="s">
        <v>26</v>
      </c>
      <c r="F91" s="84" t="s">
        <v>26</v>
      </c>
      <c r="G91" s="84" t="s">
        <v>26</v>
      </c>
      <c r="H91" s="89"/>
    </row>
    <row r="92" spans="1:8" ht="47.25" x14ac:dyDescent="0.25">
      <c r="A92" s="88" t="s">
        <v>454</v>
      </c>
      <c r="B92" s="89" t="s">
        <v>221</v>
      </c>
      <c r="C92" s="29" t="s">
        <v>8</v>
      </c>
      <c r="D92" s="30">
        <f>'Таблица 8'!G48</f>
        <v>37</v>
      </c>
      <c r="E92" s="30">
        <f>'Таблица 8'!H48</f>
        <v>37</v>
      </c>
      <c r="F92" s="30" t="s">
        <v>26</v>
      </c>
      <c r="G92" s="30" t="s">
        <v>26</v>
      </c>
      <c r="H92" s="89"/>
    </row>
    <row r="93" spans="1:8" ht="63" x14ac:dyDescent="0.25">
      <c r="A93" s="88" t="s">
        <v>455</v>
      </c>
      <c r="B93" s="89" t="s">
        <v>456</v>
      </c>
      <c r="C93" s="29" t="s">
        <v>26</v>
      </c>
      <c r="D93" s="32" t="s">
        <v>26</v>
      </c>
      <c r="E93" s="32" t="s">
        <v>26</v>
      </c>
      <c r="F93" s="84">
        <v>43393</v>
      </c>
      <c r="G93" s="84">
        <v>43393</v>
      </c>
      <c r="H93" s="89"/>
    </row>
    <row r="94" spans="1:8" ht="63" x14ac:dyDescent="0.25">
      <c r="A94" s="88" t="s">
        <v>457</v>
      </c>
      <c r="B94" s="89" t="s">
        <v>222</v>
      </c>
      <c r="C94" s="30" t="s">
        <v>26</v>
      </c>
      <c r="D94" s="30" t="s">
        <v>26</v>
      </c>
      <c r="E94" s="30" t="s">
        <v>26</v>
      </c>
      <c r="F94" s="84" t="s">
        <v>26</v>
      </c>
      <c r="G94" s="84" t="s">
        <v>26</v>
      </c>
      <c r="H94" s="89"/>
    </row>
    <row r="95" spans="1:8" ht="63" x14ac:dyDescent="0.25">
      <c r="A95" s="88" t="s">
        <v>458</v>
      </c>
      <c r="B95" s="89" t="s">
        <v>223</v>
      </c>
      <c r="C95" s="29" t="s">
        <v>8</v>
      </c>
      <c r="D95" s="30">
        <f>'Таблица 8'!G49</f>
        <v>24</v>
      </c>
      <c r="E95" s="30">
        <f>'Таблица 8'!H49</f>
        <v>24</v>
      </c>
      <c r="F95" s="30" t="s">
        <v>26</v>
      </c>
      <c r="G95" s="30" t="s">
        <v>26</v>
      </c>
      <c r="H95" s="89"/>
    </row>
    <row r="96" spans="1:8" ht="78.75" x14ac:dyDescent="0.25">
      <c r="A96" s="88" t="s">
        <v>459</v>
      </c>
      <c r="B96" s="89" t="s">
        <v>460</v>
      </c>
      <c r="C96" s="29" t="s">
        <v>26</v>
      </c>
      <c r="D96" s="32" t="s">
        <v>26</v>
      </c>
      <c r="E96" s="32" t="s">
        <v>26</v>
      </c>
      <c r="F96" s="84">
        <v>43393</v>
      </c>
      <c r="G96" s="84">
        <v>43393</v>
      </c>
      <c r="H96" s="89"/>
    </row>
    <row r="97" spans="1:8" ht="63" x14ac:dyDescent="0.25">
      <c r="A97" s="88" t="s">
        <v>461</v>
      </c>
      <c r="B97" s="89" t="s">
        <v>224</v>
      </c>
      <c r="C97" s="30" t="s">
        <v>26</v>
      </c>
      <c r="D97" s="30" t="s">
        <v>26</v>
      </c>
      <c r="E97" s="30" t="s">
        <v>26</v>
      </c>
      <c r="F97" s="84" t="s">
        <v>26</v>
      </c>
      <c r="G97" s="84" t="s">
        <v>26</v>
      </c>
      <c r="H97" s="89"/>
    </row>
    <row r="98" spans="1:8" ht="63" x14ac:dyDescent="0.25">
      <c r="A98" s="88" t="s">
        <v>462</v>
      </c>
      <c r="B98" s="89" t="s">
        <v>225</v>
      </c>
      <c r="C98" s="29" t="s">
        <v>8</v>
      </c>
      <c r="D98" s="30">
        <f>'Таблица 8'!G50</f>
        <v>16</v>
      </c>
      <c r="E98" s="30">
        <f>'Таблица 8'!H50</f>
        <v>16</v>
      </c>
      <c r="F98" s="30" t="s">
        <v>26</v>
      </c>
      <c r="G98" s="30" t="s">
        <v>26</v>
      </c>
      <c r="H98" s="89"/>
    </row>
    <row r="99" spans="1:8" ht="78.75" x14ac:dyDescent="0.25">
      <c r="A99" s="88" t="s">
        <v>463</v>
      </c>
      <c r="B99" s="89" t="s">
        <v>464</v>
      </c>
      <c r="C99" s="29" t="s">
        <v>26</v>
      </c>
      <c r="D99" s="31" t="s">
        <v>26</v>
      </c>
      <c r="E99" s="31" t="s">
        <v>26</v>
      </c>
      <c r="F99" s="84">
        <v>43393</v>
      </c>
      <c r="G99" s="84">
        <v>43393</v>
      </c>
      <c r="H99" s="89"/>
    </row>
    <row r="100" spans="1:8" ht="63" x14ac:dyDescent="0.25">
      <c r="A100" s="88" t="s">
        <v>465</v>
      </c>
      <c r="B100" s="89" t="s">
        <v>226</v>
      </c>
      <c r="C100" s="30" t="s">
        <v>26</v>
      </c>
      <c r="D100" s="30" t="s">
        <v>26</v>
      </c>
      <c r="E100" s="30" t="s">
        <v>26</v>
      </c>
      <c r="F100" s="84" t="s">
        <v>26</v>
      </c>
      <c r="G100" s="84" t="s">
        <v>26</v>
      </c>
      <c r="H100" s="89"/>
    </row>
    <row r="101" spans="1:8" ht="47.25" x14ac:dyDescent="0.25">
      <c r="A101" s="88" t="s">
        <v>466</v>
      </c>
      <c r="B101" s="89" t="s">
        <v>227</v>
      </c>
      <c r="C101" s="29" t="s">
        <v>8</v>
      </c>
      <c r="D101" s="30">
        <f>'Таблица 8'!G51</f>
        <v>18</v>
      </c>
      <c r="E101" s="30">
        <f>'Таблица 8'!H51</f>
        <v>20</v>
      </c>
      <c r="F101" s="30" t="s">
        <v>26</v>
      </c>
      <c r="G101" s="30" t="s">
        <v>26</v>
      </c>
      <c r="H101" s="89"/>
    </row>
    <row r="102" spans="1:8" ht="63" x14ac:dyDescent="0.25">
      <c r="A102" s="88" t="s">
        <v>467</v>
      </c>
      <c r="B102" s="89" t="s">
        <v>468</v>
      </c>
      <c r="C102" s="29" t="s">
        <v>26</v>
      </c>
      <c r="D102" s="31" t="s">
        <v>26</v>
      </c>
      <c r="E102" s="31" t="s">
        <v>26</v>
      </c>
      <c r="F102" s="84">
        <v>43393</v>
      </c>
      <c r="G102" s="84">
        <v>43393</v>
      </c>
      <c r="H102" s="89"/>
    </row>
    <row r="103" spans="1:8" ht="47.25" x14ac:dyDescent="0.25">
      <c r="A103" s="88" t="s">
        <v>469</v>
      </c>
      <c r="B103" s="89" t="s">
        <v>228</v>
      </c>
      <c r="C103" s="30" t="s">
        <v>26</v>
      </c>
      <c r="D103" s="30" t="s">
        <v>26</v>
      </c>
      <c r="E103" s="30" t="s">
        <v>26</v>
      </c>
      <c r="F103" s="84" t="s">
        <v>26</v>
      </c>
      <c r="G103" s="84" t="s">
        <v>26</v>
      </c>
      <c r="H103" s="89"/>
    </row>
    <row r="104" spans="1:8" ht="63" x14ac:dyDescent="0.25">
      <c r="A104" s="88" t="s">
        <v>470</v>
      </c>
      <c r="B104" s="89" t="s">
        <v>229</v>
      </c>
      <c r="C104" s="29" t="s">
        <v>168</v>
      </c>
      <c r="D104" s="30" t="str">
        <f>'Таблица 8'!G52</f>
        <v>I</v>
      </c>
      <c r="E104" s="30" t="str">
        <f>'Таблица 8'!H52</f>
        <v>I</v>
      </c>
      <c r="F104" s="30" t="s">
        <v>26</v>
      </c>
      <c r="G104" s="30" t="s">
        <v>26</v>
      </c>
      <c r="H104" s="89"/>
    </row>
    <row r="105" spans="1:8" ht="94.5" x14ac:dyDescent="0.25">
      <c r="A105" s="88" t="s">
        <v>471</v>
      </c>
      <c r="B105" s="89" t="s">
        <v>472</v>
      </c>
      <c r="C105" s="29" t="s">
        <v>26</v>
      </c>
      <c r="D105" s="31" t="s">
        <v>26</v>
      </c>
      <c r="E105" s="31" t="s">
        <v>26</v>
      </c>
      <c r="F105" s="84">
        <v>43205</v>
      </c>
      <c r="G105" s="84">
        <v>43205</v>
      </c>
      <c r="H105" s="89"/>
    </row>
    <row r="106" spans="1:8" ht="63" x14ac:dyDescent="0.25">
      <c r="A106" s="88" t="s">
        <v>473</v>
      </c>
      <c r="B106" s="89" t="s">
        <v>230</v>
      </c>
      <c r="C106" s="29" t="s">
        <v>26</v>
      </c>
      <c r="D106" s="31" t="s">
        <v>26</v>
      </c>
      <c r="E106" s="31" t="s">
        <v>26</v>
      </c>
      <c r="F106" s="30" t="s">
        <v>26</v>
      </c>
      <c r="G106" s="30" t="s">
        <v>26</v>
      </c>
      <c r="H106" s="89"/>
    </row>
    <row r="107" spans="1:8" ht="63" x14ac:dyDescent="0.25">
      <c r="A107" s="88" t="s">
        <v>474</v>
      </c>
      <c r="B107" s="89" t="s">
        <v>231</v>
      </c>
      <c r="C107" s="29" t="s">
        <v>8</v>
      </c>
      <c r="D107" s="32">
        <f>'Таблица 8'!G53</f>
        <v>79</v>
      </c>
      <c r="E107" s="32">
        <f>'Таблица 8'!H53</f>
        <v>91</v>
      </c>
      <c r="F107" s="30" t="s">
        <v>26</v>
      </c>
      <c r="G107" s="30" t="s">
        <v>26</v>
      </c>
      <c r="H107" s="89"/>
    </row>
    <row r="108" spans="1:8" ht="78.75" x14ac:dyDescent="0.25">
      <c r="A108" s="88" t="s">
        <v>475</v>
      </c>
      <c r="B108" s="89" t="s">
        <v>476</v>
      </c>
      <c r="C108" s="30" t="s">
        <v>26</v>
      </c>
      <c r="D108" s="30" t="s">
        <v>26</v>
      </c>
      <c r="E108" s="30" t="s">
        <v>26</v>
      </c>
      <c r="F108" s="84">
        <v>43252</v>
      </c>
      <c r="G108" s="40">
        <v>43252</v>
      </c>
      <c r="H108" s="89"/>
    </row>
    <row r="109" spans="1:8" ht="31.5" x14ac:dyDescent="0.25">
      <c r="A109" s="88" t="s">
        <v>477</v>
      </c>
      <c r="B109" s="89" t="s">
        <v>478</v>
      </c>
      <c r="C109" s="30" t="s">
        <v>26</v>
      </c>
      <c r="D109" s="30" t="s">
        <v>26</v>
      </c>
      <c r="E109" s="30" t="s">
        <v>26</v>
      </c>
      <c r="F109" s="84" t="s">
        <v>26</v>
      </c>
      <c r="G109" s="84" t="s">
        <v>26</v>
      </c>
      <c r="H109" s="89"/>
    </row>
    <row r="110" spans="1:8" ht="31.5" x14ac:dyDescent="0.25">
      <c r="A110" s="88" t="s">
        <v>479</v>
      </c>
      <c r="B110" s="89" t="s">
        <v>232</v>
      </c>
      <c r="C110" s="30" t="s">
        <v>8</v>
      </c>
      <c r="D110" s="30" t="str">
        <f>'Таблица 8'!G54</f>
        <v>I</v>
      </c>
      <c r="E110" s="30" t="str">
        <f>'Таблица 8'!H54</f>
        <v>I*</v>
      </c>
      <c r="F110" s="84" t="s">
        <v>26</v>
      </c>
      <c r="G110" s="84" t="s">
        <v>26</v>
      </c>
      <c r="H110" s="89"/>
    </row>
    <row r="111" spans="1:8" ht="63" x14ac:dyDescent="0.25">
      <c r="A111" s="88" t="s">
        <v>480</v>
      </c>
      <c r="B111" s="89" t="s">
        <v>481</v>
      </c>
      <c r="C111" s="30" t="s">
        <v>26</v>
      </c>
      <c r="D111" s="30" t="s">
        <v>26</v>
      </c>
      <c r="E111" s="30" t="s">
        <v>26</v>
      </c>
      <c r="F111" s="84">
        <v>43251</v>
      </c>
      <c r="G111" s="84">
        <v>43251</v>
      </c>
      <c r="H111" s="89"/>
    </row>
    <row r="112" spans="1:8" ht="63" x14ac:dyDescent="0.25">
      <c r="A112" s="88" t="s">
        <v>482</v>
      </c>
      <c r="B112" s="89" t="s">
        <v>483</v>
      </c>
      <c r="C112" s="29" t="s">
        <v>26</v>
      </c>
      <c r="D112" s="31" t="s">
        <v>26</v>
      </c>
      <c r="E112" s="31" t="s">
        <v>26</v>
      </c>
      <c r="F112" s="30" t="s">
        <v>522</v>
      </c>
      <c r="G112" s="30" t="s">
        <v>522</v>
      </c>
      <c r="H112" s="89"/>
    </row>
    <row r="113" spans="1:11" ht="47.25" x14ac:dyDescent="0.25">
      <c r="A113" s="88" t="s">
        <v>484</v>
      </c>
      <c r="B113" s="89" t="s">
        <v>485</v>
      </c>
      <c r="C113" s="29" t="s">
        <v>26</v>
      </c>
      <c r="D113" s="32" t="s">
        <v>26</v>
      </c>
      <c r="E113" s="32" t="s">
        <v>26</v>
      </c>
      <c r="F113" s="84">
        <v>43404</v>
      </c>
      <c r="G113" s="84">
        <v>43404</v>
      </c>
      <c r="H113" s="89"/>
    </row>
    <row r="114" spans="1:11" ht="47.25" x14ac:dyDescent="0.25">
      <c r="A114" s="88" t="s">
        <v>486</v>
      </c>
      <c r="B114" s="89" t="s">
        <v>487</v>
      </c>
      <c r="C114" s="30" t="s">
        <v>26</v>
      </c>
      <c r="D114" s="30" t="s">
        <v>26</v>
      </c>
      <c r="E114" s="30" t="s">
        <v>26</v>
      </c>
      <c r="F114" s="84">
        <v>43465</v>
      </c>
      <c r="G114" s="84">
        <v>43465</v>
      </c>
      <c r="H114" s="89"/>
    </row>
    <row r="115" spans="1:11" ht="78.75" x14ac:dyDescent="0.25">
      <c r="A115" s="88" t="s">
        <v>488</v>
      </c>
      <c r="B115" s="89" t="s">
        <v>233</v>
      </c>
      <c r="C115" s="30" t="s">
        <v>26</v>
      </c>
      <c r="D115" s="30" t="s">
        <v>26</v>
      </c>
      <c r="E115" s="30" t="s">
        <v>26</v>
      </c>
      <c r="F115" s="84" t="s">
        <v>26</v>
      </c>
      <c r="G115" s="84" t="s">
        <v>26</v>
      </c>
      <c r="H115" s="89"/>
    </row>
    <row r="116" spans="1:11" ht="78.75" x14ac:dyDescent="0.25">
      <c r="A116" s="88" t="s">
        <v>489</v>
      </c>
      <c r="B116" s="80" t="s">
        <v>490</v>
      </c>
      <c r="C116" s="79" t="s">
        <v>6</v>
      </c>
      <c r="D116" s="79">
        <f>'Таблица 8'!G57</f>
        <v>30</v>
      </c>
      <c r="E116" s="173">
        <f>'Таблица 8'!H57</f>
        <v>38</v>
      </c>
      <c r="F116" s="42" t="s">
        <v>26</v>
      </c>
      <c r="G116" s="42" t="s">
        <v>26</v>
      </c>
      <c r="H116" s="80"/>
    </row>
    <row r="117" spans="1:11" ht="94.5" x14ac:dyDescent="0.25">
      <c r="A117" s="88" t="s">
        <v>491</v>
      </c>
      <c r="B117" s="80" t="s">
        <v>751</v>
      </c>
      <c r="C117" s="79" t="s">
        <v>26</v>
      </c>
      <c r="D117" s="79" t="s">
        <v>26</v>
      </c>
      <c r="E117" s="173" t="s">
        <v>26</v>
      </c>
      <c r="F117" s="42">
        <v>43160</v>
      </c>
      <c r="G117" s="84">
        <v>43159</v>
      </c>
      <c r="H117" s="89"/>
    </row>
    <row r="118" spans="1:11" s="110" customFormat="1" ht="63" x14ac:dyDescent="0.25">
      <c r="A118" s="111"/>
      <c r="B118" s="80" t="s">
        <v>754</v>
      </c>
      <c r="C118" s="79" t="s">
        <v>6</v>
      </c>
      <c r="D118" s="79">
        <f>'Таблица 8'!G55</f>
        <v>11</v>
      </c>
      <c r="E118" s="173">
        <f>'Таблица 8'!H55</f>
        <v>11.7</v>
      </c>
      <c r="F118" s="42" t="s">
        <v>26</v>
      </c>
      <c r="G118" s="84" t="s">
        <v>26</v>
      </c>
      <c r="H118" s="113"/>
      <c r="I118" s="39"/>
      <c r="J118" s="39"/>
      <c r="K118" s="39"/>
    </row>
    <row r="119" spans="1:11" s="110" customFormat="1" ht="147" customHeight="1" x14ac:dyDescent="0.25">
      <c r="A119" s="111"/>
      <c r="B119" s="80" t="s">
        <v>750</v>
      </c>
      <c r="C119" s="79" t="s">
        <v>26</v>
      </c>
      <c r="D119" s="79" t="s">
        <v>26</v>
      </c>
      <c r="E119" s="173" t="s">
        <v>26</v>
      </c>
      <c r="F119" s="42">
        <v>43252</v>
      </c>
      <c r="G119" s="84" t="s">
        <v>756</v>
      </c>
      <c r="H119" s="113"/>
      <c r="I119" s="39"/>
      <c r="J119" s="39"/>
      <c r="K119" s="39"/>
    </row>
    <row r="120" spans="1:11" s="110" customFormat="1" ht="78.75" x14ac:dyDescent="0.25">
      <c r="A120" s="111"/>
      <c r="B120" s="80" t="s">
        <v>753</v>
      </c>
      <c r="C120" s="79" t="s">
        <v>6</v>
      </c>
      <c r="D120" s="79">
        <f>'Таблица 8'!G56</f>
        <v>100</v>
      </c>
      <c r="E120" s="173">
        <f>'Таблица 8'!H56</f>
        <v>100</v>
      </c>
      <c r="F120" s="42" t="s">
        <v>26</v>
      </c>
      <c r="G120" s="84" t="s">
        <v>26</v>
      </c>
      <c r="H120" s="113"/>
      <c r="I120" s="39"/>
      <c r="J120" s="39"/>
      <c r="K120" s="39"/>
    </row>
    <row r="121" spans="1:11" s="110" customFormat="1" ht="63" x14ac:dyDescent="0.25">
      <c r="A121" s="111"/>
      <c r="B121" s="80" t="s">
        <v>752</v>
      </c>
      <c r="C121" s="79" t="s">
        <v>26</v>
      </c>
      <c r="D121" s="79" t="s">
        <v>26</v>
      </c>
      <c r="E121" s="173" t="s">
        <v>26</v>
      </c>
      <c r="F121" s="42">
        <v>43405</v>
      </c>
      <c r="G121" s="84">
        <v>43382</v>
      </c>
      <c r="H121" s="113"/>
      <c r="I121" s="39"/>
      <c r="J121" s="39"/>
      <c r="K121" s="39"/>
    </row>
    <row r="122" spans="1:11" ht="63" x14ac:dyDescent="0.25">
      <c r="A122" s="88" t="s">
        <v>492</v>
      </c>
      <c r="B122" s="80" t="s">
        <v>153</v>
      </c>
      <c r="C122" s="79" t="s">
        <v>26</v>
      </c>
      <c r="D122" s="79" t="s">
        <v>26</v>
      </c>
      <c r="E122" s="173" t="s">
        <v>26</v>
      </c>
      <c r="F122" s="42" t="s">
        <v>26</v>
      </c>
      <c r="G122" s="42" t="s">
        <v>26</v>
      </c>
      <c r="H122" s="99"/>
    </row>
    <row r="123" spans="1:11" ht="94.5" x14ac:dyDescent="0.25">
      <c r="A123" s="88" t="s">
        <v>493</v>
      </c>
      <c r="B123" s="80" t="s">
        <v>494</v>
      </c>
      <c r="C123" s="79" t="s">
        <v>26</v>
      </c>
      <c r="D123" s="79" t="s">
        <v>26</v>
      </c>
      <c r="E123" s="173" t="s">
        <v>26</v>
      </c>
      <c r="F123" s="42" t="s">
        <v>26</v>
      </c>
      <c r="G123" s="42" t="s">
        <v>26</v>
      </c>
      <c r="H123" s="99"/>
    </row>
    <row r="124" spans="1:11" ht="173.25" x14ac:dyDescent="0.25">
      <c r="A124" s="88" t="s">
        <v>495</v>
      </c>
      <c r="B124" s="80" t="s">
        <v>213</v>
      </c>
      <c r="C124" s="79" t="s">
        <v>6</v>
      </c>
      <c r="D124" s="79">
        <f>'Таблица 8'!G59</f>
        <v>100</v>
      </c>
      <c r="E124" s="173">
        <f>'Таблица 8'!H59</f>
        <v>100</v>
      </c>
      <c r="F124" s="173" t="s">
        <v>26</v>
      </c>
      <c r="G124" s="173" t="s">
        <v>26</v>
      </c>
      <c r="H124" s="100"/>
    </row>
    <row r="125" spans="1:11" ht="120" x14ac:dyDescent="0.25">
      <c r="A125" s="88" t="s">
        <v>496</v>
      </c>
      <c r="B125" s="80" t="s">
        <v>497</v>
      </c>
      <c r="C125" s="79" t="s">
        <v>26</v>
      </c>
      <c r="D125" s="79" t="s">
        <v>26</v>
      </c>
      <c r="E125" s="173" t="s">
        <v>26</v>
      </c>
      <c r="F125" s="42">
        <v>43160</v>
      </c>
      <c r="G125" s="42">
        <v>43158</v>
      </c>
      <c r="H125" s="99" t="s">
        <v>555</v>
      </c>
    </row>
    <row r="126" spans="1:11" ht="157.5" x14ac:dyDescent="0.25">
      <c r="A126" s="88" t="s">
        <v>498</v>
      </c>
      <c r="B126" s="80" t="s">
        <v>214</v>
      </c>
      <c r="C126" s="79" t="s">
        <v>26</v>
      </c>
      <c r="D126" s="79" t="s">
        <v>26</v>
      </c>
      <c r="E126" s="173" t="s">
        <v>26</v>
      </c>
      <c r="F126" s="42" t="s">
        <v>26</v>
      </c>
      <c r="G126" s="42" t="s">
        <v>26</v>
      </c>
      <c r="H126" s="99"/>
    </row>
    <row r="127" spans="1:11" ht="63" x14ac:dyDescent="0.25">
      <c r="A127" s="88" t="s">
        <v>499</v>
      </c>
      <c r="B127" s="80" t="s">
        <v>500</v>
      </c>
      <c r="C127" s="79" t="s">
        <v>6</v>
      </c>
      <c r="D127" s="79">
        <f>'Таблица 8'!G60</f>
        <v>30</v>
      </c>
      <c r="E127" s="173">
        <f>'Таблица 8'!H60</f>
        <v>32</v>
      </c>
      <c r="F127" s="173" t="s">
        <v>26</v>
      </c>
      <c r="G127" s="173" t="s">
        <v>26</v>
      </c>
      <c r="H127" s="99"/>
    </row>
    <row r="128" spans="1:11" ht="120" x14ac:dyDescent="0.25">
      <c r="A128" s="88" t="s">
        <v>501</v>
      </c>
      <c r="B128" s="80" t="s">
        <v>497</v>
      </c>
      <c r="C128" s="79" t="s">
        <v>26</v>
      </c>
      <c r="D128" s="79" t="s">
        <v>26</v>
      </c>
      <c r="E128" s="173" t="s">
        <v>26</v>
      </c>
      <c r="F128" s="42">
        <v>43160</v>
      </c>
      <c r="G128" s="42">
        <v>43158</v>
      </c>
      <c r="H128" s="99" t="s">
        <v>555</v>
      </c>
    </row>
    <row r="129" spans="1:8" ht="78.75" x14ac:dyDescent="0.25">
      <c r="A129" s="88" t="s">
        <v>502</v>
      </c>
      <c r="B129" s="89" t="s">
        <v>503</v>
      </c>
      <c r="C129" s="79" t="s">
        <v>6</v>
      </c>
      <c r="D129" s="79">
        <f>'Таблица 8'!G61</f>
        <v>100</v>
      </c>
      <c r="E129" s="173">
        <f>'Таблица 8'!H61</f>
        <v>100</v>
      </c>
      <c r="F129" s="173" t="s">
        <v>26</v>
      </c>
      <c r="G129" s="173" t="s">
        <v>26</v>
      </c>
      <c r="H129" s="96"/>
    </row>
    <row r="130" spans="1:8" ht="120" x14ac:dyDescent="0.25">
      <c r="A130" s="88" t="s">
        <v>504</v>
      </c>
      <c r="B130" s="89" t="s">
        <v>497</v>
      </c>
      <c r="C130" s="79" t="s">
        <v>26</v>
      </c>
      <c r="D130" s="79" t="s">
        <v>26</v>
      </c>
      <c r="E130" s="173" t="s">
        <v>26</v>
      </c>
      <c r="F130" s="42">
        <v>43160</v>
      </c>
      <c r="G130" s="42">
        <v>43158</v>
      </c>
      <c r="H130" s="99" t="s">
        <v>555</v>
      </c>
    </row>
    <row r="131" spans="1:8" ht="47.25" x14ac:dyDescent="0.25">
      <c r="A131" s="88" t="s">
        <v>505</v>
      </c>
      <c r="B131" s="89" t="s">
        <v>149</v>
      </c>
      <c r="C131" s="29" t="s">
        <v>26</v>
      </c>
      <c r="D131" s="29" t="s">
        <v>26</v>
      </c>
      <c r="E131" s="29" t="s">
        <v>26</v>
      </c>
      <c r="F131" s="173" t="s">
        <v>26</v>
      </c>
      <c r="G131" s="173" t="s">
        <v>26</v>
      </c>
      <c r="H131" s="96"/>
    </row>
    <row r="132" spans="1:8" ht="78.75" x14ac:dyDescent="0.25">
      <c r="A132" s="88" t="s">
        <v>506</v>
      </c>
      <c r="B132" s="89" t="s">
        <v>202</v>
      </c>
      <c r="C132" s="79" t="s">
        <v>26</v>
      </c>
      <c r="D132" s="79" t="s">
        <v>26</v>
      </c>
      <c r="E132" s="173" t="s">
        <v>26</v>
      </c>
      <c r="F132" s="40" t="s">
        <v>26</v>
      </c>
      <c r="G132" s="40" t="s">
        <v>26</v>
      </c>
      <c r="H132" s="96"/>
    </row>
    <row r="133" spans="1:8" ht="63" x14ac:dyDescent="0.25">
      <c r="A133" s="88" t="s">
        <v>507</v>
      </c>
      <c r="B133" s="89" t="s">
        <v>203</v>
      </c>
      <c r="C133" s="79" t="s">
        <v>143</v>
      </c>
      <c r="D133" s="79">
        <f>'Таблица 8'!G63</f>
        <v>8</v>
      </c>
      <c r="E133" s="173">
        <f>'Таблица 8'!H63</f>
        <v>1776</v>
      </c>
      <c r="F133" s="42" t="s">
        <v>26</v>
      </c>
      <c r="G133" s="42" t="s">
        <v>26</v>
      </c>
      <c r="H133" s="96"/>
    </row>
    <row r="134" spans="1:8" ht="78.75" x14ac:dyDescent="0.25">
      <c r="A134" s="88" t="s">
        <v>508</v>
      </c>
      <c r="B134" s="89" t="s">
        <v>509</v>
      </c>
      <c r="C134" s="29" t="s">
        <v>26</v>
      </c>
      <c r="D134" s="29" t="s">
        <v>26</v>
      </c>
      <c r="E134" s="29" t="s">
        <v>26</v>
      </c>
      <c r="F134" s="42">
        <v>43465</v>
      </c>
      <c r="G134" s="173" t="s">
        <v>760</v>
      </c>
      <c r="H134" s="96"/>
    </row>
    <row r="135" spans="1:8" ht="47.25" x14ac:dyDescent="0.25">
      <c r="A135" s="88" t="s">
        <v>510</v>
      </c>
      <c r="B135" s="89" t="s">
        <v>204</v>
      </c>
      <c r="C135" s="79" t="s">
        <v>26</v>
      </c>
      <c r="D135" s="79" t="s">
        <v>26</v>
      </c>
      <c r="E135" s="173" t="s">
        <v>26</v>
      </c>
      <c r="F135" s="40" t="s">
        <v>26</v>
      </c>
      <c r="G135" s="40" t="s">
        <v>26</v>
      </c>
      <c r="H135" s="96"/>
    </row>
    <row r="136" spans="1:8" ht="78.75" x14ac:dyDescent="0.25">
      <c r="A136" s="88" t="s">
        <v>511</v>
      </c>
      <c r="B136" s="89" t="s">
        <v>205</v>
      </c>
      <c r="C136" s="79" t="s">
        <v>143</v>
      </c>
      <c r="D136" s="79">
        <f>'Таблица 8'!G64</f>
        <v>4</v>
      </c>
      <c r="E136" s="173">
        <f>'Таблица 8'!H64</f>
        <v>374261</v>
      </c>
      <c r="F136" s="173" t="s">
        <v>26</v>
      </c>
      <c r="G136" s="173" t="s">
        <v>26</v>
      </c>
      <c r="H136" s="96"/>
    </row>
    <row r="137" spans="1:8" ht="63" x14ac:dyDescent="0.25">
      <c r="A137" s="88" t="s">
        <v>512</v>
      </c>
      <c r="B137" s="89" t="s">
        <v>513</v>
      </c>
      <c r="C137" s="29" t="s">
        <v>26</v>
      </c>
      <c r="D137" s="29" t="s">
        <v>26</v>
      </c>
      <c r="E137" s="29" t="s">
        <v>26</v>
      </c>
      <c r="F137" s="42">
        <v>43465</v>
      </c>
      <c r="G137" s="173" t="s">
        <v>761</v>
      </c>
      <c r="H137" s="96"/>
    </row>
    <row r="138" spans="1:8" ht="31.5" x14ac:dyDescent="0.25">
      <c r="A138" s="88" t="s">
        <v>514</v>
      </c>
      <c r="B138" s="89" t="s">
        <v>206</v>
      </c>
      <c r="C138" s="79" t="s">
        <v>26</v>
      </c>
      <c r="D138" s="79" t="s">
        <v>26</v>
      </c>
      <c r="E138" s="173" t="s">
        <v>26</v>
      </c>
      <c r="F138" s="40" t="s">
        <v>26</v>
      </c>
      <c r="G138" s="40" t="s">
        <v>26</v>
      </c>
      <c r="H138" s="96"/>
    </row>
    <row r="139" spans="1:8" ht="110.25" x14ac:dyDescent="0.25">
      <c r="A139" s="88" t="s">
        <v>515</v>
      </c>
      <c r="B139" s="89" t="s">
        <v>207</v>
      </c>
      <c r="C139" s="79" t="s">
        <v>143</v>
      </c>
      <c r="D139" s="79">
        <f>'Таблица 8'!G65</f>
        <v>2</v>
      </c>
      <c r="E139" s="173">
        <f>'Таблица 8'!H65</f>
        <v>2</v>
      </c>
      <c r="F139" s="40" t="s">
        <v>26</v>
      </c>
      <c r="G139" s="40" t="s">
        <v>26</v>
      </c>
      <c r="H139" s="96"/>
    </row>
    <row r="140" spans="1:8" ht="189" x14ac:dyDescent="0.25">
      <c r="A140" s="88" t="s">
        <v>516</v>
      </c>
      <c r="B140" s="89" t="s">
        <v>517</v>
      </c>
      <c r="C140" s="79" t="s">
        <v>26</v>
      </c>
      <c r="D140" s="79" t="s">
        <v>26</v>
      </c>
      <c r="E140" s="173" t="s">
        <v>26</v>
      </c>
      <c r="F140" s="40">
        <v>43465</v>
      </c>
      <c r="G140" s="76" t="s">
        <v>763</v>
      </c>
      <c r="H140" s="96"/>
    </row>
    <row r="141" spans="1:8" x14ac:dyDescent="0.25">
      <c r="A141" s="22"/>
      <c r="C141" s="24"/>
      <c r="D141" s="24"/>
      <c r="E141" s="25"/>
      <c r="F141" s="23"/>
      <c r="G141" s="38"/>
      <c r="H141" s="38"/>
    </row>
    <row r="142" spans="1:8" x14ac:dyDescent="0.25">
      <c r="A142" s="22"/>
      <c r="C142" s="24"/>
      <c r="D142" s="24"/>
      <c r="E142" s="25"/>
      <c r="F142" s="23"/>
      <c r="G142" s="38"/>
      <c r="H142" s="38"/>
    </row>
    <row r="143" spans="1:8" x14ac:dyDescent="0.25">
      <c r="A143" s="22"/>
      <c r="C143" s="24"/>
      <c r="D143" s="24"/>
      <c r="E143" s="25"/>
      <c r="F143" s="23"/>
      <c r="G143" s="38"/>
      <c r="H143" s="38"/>
    </row>
    <row r="144" spans="1:8" x14ac:dyDescent="0.25">
      <c r="A144" s="22"/>
      <c r="C144" s="24"/>
      <c r="D144" s="24"/>
      <c r="E144" s="25"/>
      <c r="F144" s="23"/>
      <c r="G144" s="38"/>
      <c r="H144" s="38"/>
    </row>
    <row r="145" spans="1:8" x14ac:dyDescent="0.25">
      <c r="A145" s="22"/>
      <c r="C145" s="24"/>
      <c r="D145" s="24"/>
      <c r="E145" s="25"/>
      <c r="F145" s="23"/>
      <c r="G145" s="38"/>
      <c r="H145" s="38"/>
    </row>
    <row r="146" spans="1:8" x14ac:dyDescent="0.25">
      <c r="A146" s="22"/>
      <c r="C146" s="24"/>
      <c r="D146" s="24"/>
      <c r="E146" s="25"/>
      <c r="F146" s="23"/>
      <c r="G146" s="38"/>
      <c r="H146" s="38"/>
    </row>
    <row r="147" spans="1:8" x14ac:dyDescent="0.25">
      <c r="A147" s="22"/>
      <c r="C147" s="24"/>
      <c r="D147" s="24"/>
      <c r="E147" s="25"/>
      <c r="F147" s="23"/>
      <c r="G147" s="38"/>
      <c r="H147" s="38"/>
    </row>
    <row r="148" spans="1:8" x14ac:dyDescent="0.25">
      <c r="A148" s="22"/>
      <c r="C148" s="24"/>
      <c r="D148" s="24"/>
      <c r="E148" s="25"/>
      <c r="F148" s="23"/>
      <c r="G148" s="38"/>
      <c r="H148" s="38"/>
    </row>
    <row r="149" spans="1:8" x14ac:dyDescent="0.25">
      <c r="A149" s="22"/>
      <c r="C149" s="24"/>
      <c r="D149" s="24"/>
      <c r="E149" s="25"/>
      <c r="F149" s="23"/>
      <c r="G149" s="38"/>
      <c r="H149" s="38"/>
    </row>
    <row r="150" spans="1:8" x14ac:dyDescent="0.25">
      <c r="A150" s="22"/>
      <c r="C150" s="24"/>
      <c r="D150" s="24"/>
      <c r="E150" s="25"/>
      <c r="F150" s="23"/>
      <c r="G150" s="38"/>
      <c r="H150" s="38"/>
    </row>
    <row r="151" spans="1:8" x14ac:dyDescent="0.25">
      <c r="A151" s="22"/>
      <c r="C151" s="24"/>
      <c r="D151" s="24"/>
      <c r="E151" s="25"/>
      <c r="F151" s="23"/>
      <c r="G151" s="38"/>
      <c r="H151" s="38"/>
    </row>
    <row r="152" spans="1:8" x14ac:dyDescent="0.25">
      <c r="A152" s="22"/>
      <c r="C152" s="24"/>
      <c r="D152" s="24"/>
      <c r="E152" s="25"/>
      <c r="F152" s="23"/>
      <c r="G152" s="38"/>
      <c r="H152" s="38"/>
    </row>
    <row r="153" spans="1:8" x14ac:dyDescent="0.25">
      <c r="A153" s="22"/>
      <c r="C153" s="24"/>
      <c r="D153" s="24"/>
      <c r="E153" s="25"/>
      <c r="F153" s="23"/>
      <c r="G153" s="38"/>
      <c r="H153" s="38"/>
    </row>
    <row r="154" spans="1:8" x14ac:dyDescent="0.25">
      <c r="A154" s="22"/>
      <c r="C154" s="24"/>
      <c r="D154" s="24"/>
      <c r="E154" s="25"/>
      <c r="F154" s="23"/>
      <c r="G154" s="38"/>
      <c r="H154" s="38"/>
    </row>
    <row r="155" spans="1:8" x14ac:dyDescent="0.25">
      <c r="A155" s="22"/>
      <c r="C155" s="24"/>
      <c r="D155" s="24"/>
      <c r="E155" s="25"/>
      <c r="F155" s="23"/>
      <c r="G155" s="38"/>
      <c r="H155" s="38"/>
    </row>
    <row r="156" spans="1:8" x14ac:dyDescent="0.25">
      <c r="A156" s="22"/>
      <c r="C156" s="24"/>
      <c r="D156" s="24"/>
      <c r="E156" s="25"/>
      <c r="F156" s="23"/>
      <c r="G156" s="38"/>
      <c r="H156" s="38"/>
    </row>
    <row r="157" spans="1:8" x14ac:dyDescent="0.25">
      <c r="A157" s="22"/>
      <c r="C157" s="24"/>
      <c r="D157" s="24"/>
      <c r="E157" s="25"/>
      <c r="F157" s="23"/>
      <c r="G157" s="38"/>
      <c r="H157" s="38"/>
    </row>
    <row r="158" spans="1:8" x14ac:dyDescent="0.25">
      <c r="A158" s="22"/>
      <c r="C158" s="24"/>
      <c r="D158" s="24"/>
      <c r="E158" s="25"/>
      <c r="F158" s="23"/>
      <c r="G158" s="38"/>
      <c r="H158" s="38"/>
    </row>
    <row r="159" spans="1:8" x14ac:dyDescent="0.25">
      <c r="A159" s="22"/>
      <c r="C159" s="24"/>
      <c r="D159" s="24"/>
      <c r="E159" s="25"/>
      <c r="F159" s="23"/>
      <c r="G159" s="38"/>
      <c r="H159" s="38"/>
    </row>
    <row r="160" spans="1:8" x14ac:dyDescent="0.25">
      <c r="A160" s="22"/>
      <c r="G160" s="7"/>
      <c r="H160" s="7"/>
    </row>
    <row r="161" spans="1:8" x14ac:dyDescent="0.25">
      <c r="A161" s="22"/>
      <c r="G161" s="7"/>
      <c r="H161" s="7"/>
    </row>
    <row r="162" spans="1:8" x14ac:dyDescent="0.25">
      <c r="A162" s="22"/>
      <c r="G162" s="7"/>
      <c r="H162" s="7"/>
    </row>
    <row r="163" spans="1:8" x14ac:dyDescent="0.25">
      <c r="A163" s="22"/>
      <c r="G163" s="7"/>
      <c r="H163" s="7"/>
    </row>
    <row r="164" spans="1:8" x14ac:dyDescent="0.25">
      <c r="A164" s="22"/>
      <c r="G164" s="7"/>
      <c r="H164" s="7"/>
    </row>
    <row r="165" spans="1:8" x14ac:dyDescent="0.25">
      <c r="A165" s="22"/>
      <c r="G165" s="7"/>
      <c r="H165" s="7"/>
    </row>
    <row r="166" spans="1:8" x14ac:dyDescent="0.25">
      <c r="A166" s="22"/>
      <c r="G166" s="7"/>
      <c r="H166" s="7"/>
    </row>
    <row r="167" spans="1:8" x14ac:dyDescent="0.25">
      <c r="A167" s="22"/>
      <c r="G167" s="7"/>
      <c r="H167" s="7"/>
    </row>
    <row r="168" spans="1:8" x14ac:dyDescent="0.25">
      <c r="A168" s="22"/>
      <c r="G168" s="7"/>
      <c r="H168" s="7"/>
    </row>
    <row r="169" spans="1:8" x14ac:dyDescent="0.25">
      <c r="A169" s="22"/>
      <c r="G169" s="7"/>
      <c r="H169" s="7"/>
    </row>
    <row r="170" spans="1:8" x14ac:dyDescent="0.25">
      <c r="A170" s="22"/>
      <c r="G170" s="7"/>
      <c r="H170" s="7"/>
    </row>
    <row r="171" spans="1:8" x14ac:dyDescent="0.25">
      <c r="A171" s="22"/>
      <c r="G171" s="7"/>
      <c r="H171" s="7"/>
    </row>
    <row r="172" spans="1:8" x14ac:dyDescent="0.25">
      <c r="A172" s="22"/>
      <c r="G172" s="7"/>
      <c r="H172" s="7"/>
    </row>
    <row r="173" spans="1:8" x14ac:dyDescent="0.25">
      <c r="A173" s="22"/>
      <c r="G173" s="7"/>
      <c r="H173" s="7"/>
    </row>
    <row r="174" spans="1:8" x14ac:dyDescent="0.25">
      <c r="A174" s="22"/>
      <c r="G174" s="7"/>
      <c r="H174" s="7"/>
    </row>
    <row r="175" spans="1:8" x14ac:dyDescent="0.25">
      <c r="A175" s="22"/>
      <c r="G175" s="7"/>
      <c r="H175" s="7"/>
    </row>
    <row r="176" spans="1:8" x14ac:dyDescent="0.25">
      <c r="A176" s="22"/>
      <c r="G176" s="7"/>
      <c r="H176" s="7"/>
    </row>
    <row r="177" spans="1:8" x14ac:dyDescent="0.25">
      <c r="A177" s="22"/>
      <c r="G177" s="7"/>
      <c r="H177" s="7"/>
    </row>
    <row r="178" spans="1:8" x14ac:dyDescent="0.25">
      <c r="A178" s="22"/>
      <c r="G178" s="7"/>
      <c r="H178" s="7"/>
    </row>
    <row r="179" spans="1:8" x14ac:dyDescent="0.25">
      <c r="A179" s="22"/>
      <c r="G179" s="7"/>
      <c r="H179" s="7"/>
    </row>
    <row r="180" spans="1:8" x14ac:dyDescent="0.25">
      <c r="A180" s="22"/>
      <c r="G180" s="7"/>
      <c r="H180" s="7"/>
    </row>
    <row r="181" spans="1:8" x14ac:dyDescent="0.25">
      <c r="A181" s="22"/>
      <c r="G181" s="7"/>
      <c r="H181" s="7"/>
    </row>
    <row r="182" spans="1:8" x14ac:dyDescent="0.25">
      <c r="A182" s="22"/>
      <c r="G182" s="7"/>
      <c r="H182" s="7"/>
    </row>
    <row r="183" spans="1:8" x14ac:dyDescent="0.25">
      <c r="A183" s="22"/>
      <c r="G183" s="7"/>
      <c r="H183" s="7"/>
    </row>
    <row r="184" spans="1:8" x14ac:dyDescent="0.25">
      <c r="A184" s="22"/>
      <c r="G184" s="7"/>
      <c r="H184" s="7"/>
    </row>
    <row r="185" spans="1:8" x14ac:dyDescent="0.25">
      <c r="A185" s="22"/>
      <c r="G185" s="7"/>
      <c r="H185" s="7"/>
    </row>
    <row r="186" spans="1:8" x14ac:dyDescent="0.25">
      <c r="A186" s="22"/>
      <c r="G186" s="7"/>
      <c r="H186" s="7"/>
    </row>
    <row r="187" spans="1:8" x14ac:dyDescent="0.25">
      <c r="A187" s="22"/>
      <c r="G187" s="7"/>
      <c r="H187" s="7"/>
    </row>
    <row r="188" spans="1:8" x14ac:dyDescent="0.25">
      <c r="A188" s="22"/>
      <c r="G188" s="7"/>
      <c r="H188" s="7"/>
    </row>
    <row r="189" spans="1:8" x14ac:dyDescent="0.25">
      <c r="A189" s="22"/>
      <c r="G189" s="7"/>
      <c r="H189" s="7"/>
    </row>
    <row r="190" spans="1:8" x14ac:dyDescent="0.25">
      <c r="A190" s="22"/>
      <c r="G190" s="7"/>
      <c r="H190" s="7"/>
    </row>
    <row r="191" spans="1:8" x14ac:dyDescent="0.25">
      <c r="A191" s="22"/>
      <c r="G191" s="7"/>
      <c r="H191" s="7"/>
    </row>
    <row r="192" spans="1:8" x14ac:dyDescent="0.25">
      <c r="A192" s="22"/>
      <c r="G192" s="7"/>
      <c r="H192" s="7"/>
    </row>
    <row r="193" spans="1:8" x14ac:dyDescent="0.25">
      <c r="A193" s="22"/>
      <c r="G193" s="7"/>
      <c r="H193" s="7"/>
    </row>
    <row r="194" spans="1:8" x14ac:dyDescent="0.25">
      <c r="A194" s="22"/>
      <c r="G194" s="7"/>
      <c r="H194" s="7"/>
    </row>
    <row r="195" spans="1:8" x14ac:dyDescent="0.25">
      <c r="A195" s="22"/>
      <c r="G195" s="7"/>
      <c r="H195" s="7"/>
    </row>
    <row r="196" spans="1:8" x14ac:dyDescent="0.25">
      <c r="A196" s="22"/>
      <c r="G196" s="7"/>
      <c r="H196" s="7"/>
    </row>
    <row r="197" spans="1:8" x14ac:dyDescent="0.25">
      <c r="A197" s="22"/>
      <c r="G197" s="7"/>
      <c r="H197" s="7"/>
    </row>
    <row r="198" spans="1:8" x14ac:dyDescent="0.25">
      <c r="A198" s="22"/>
      <c r="G198" s="7"/>
      <c r="H198" s="7"/>
    </row>
    <row r="199" spans="1:8" x14ac:dyDescent="0.25">
      <c r="A199" s="22"/>
      <c r="G199" s="7"/>
      <c r="H199" s="7"/>
    </row>
    <row r="200" spans="1:8" x14ac:dyDescent="0.25">
      <c r="A200" s="22"/>
      <c r="G200" s="7"/>
      <c r="H200" s="7"/>
    </row>
    <row r="201" spans="1:8" x14ac:dyDescent="0.25">
      <c r="A201" s="22"/>
      <c r="G201" s="7"/>
      <c r="H201" s="7"/>
    </row>
    <row r="202" spans="1:8" x14ac:dyDescent="0.25">
      <c r="A202" s="22"/>
      <c r="G202" s="7"/>
      <c r="H202" s="7"/>
    </row>
    <row r="203" spans="1:8" x14ac:dyDescent="0.25">
      <c r="A203" s="22"/>
      <c r="G203" s="7"/>
      <c r="H203" s="7"/>
    </row>
    <row r="204" spans="1:8" x14ac:dyDescent="0.25">
      <c r="A204" s="22"/>
      <c r="G204" s="7"/>
      <c r="H204" s="7"/>
    </row>
    <row r="205" spans="1:8" x14ac:dyDescent="0.25">
      <c r="A205" s="22"/>
      <c r="G205" s="7"/>
      <c r="H205" s="7"/>
    </row>
    <row r="206" spans="1:8" x14ac:dyDescent="0.25">
      <c r="A206" s="22"/>
      <c r="G206" s="7"/>
      <c r="H206" s="7"/>
    </row>
    <row r="207" spans="1:8" x14ac:dyDescent="0.25">
      <c r="A207" s="22"/>
      <c r="G207" s="7"/>
      <c r="H207" s="7"/>
    </row>
    <row r="208" spans="1:8" x14ac:dyDescent="0.25">
      <c r="A208" s="22"/>
      <c r="G208" s="7"/>
      <c r="H208" s="7"/>
    </row>
    <row r="209" spans="1:8" x14ac:dyDescent="0.25">
      <c r="A209" s="22"/>
      <c r="G209" s="7"/>
      <c r="H209" s="7"/>
    </row>
    <row r="210" spans="1:8" x14ac:dyDescent="0.25">
      <c r="A210" s="22"/>
      <c r="G210" s="7"/>
      <c r="H210" s="7"/>
    </row>
    <row r="211" spans="1:8" x14ac:dyDescent="0.25">
      <c r="A211" s="22"/>
      <c r="G211" s="7"/>
      <c r="H211" s="7"/>
    </row>
    <row r="212" spans="1:8" x14ac:dyDescent="0.25">
      <c r="A212" s="22"/>
      <c r="G212" s="7"/>
      <c r="H212" s="7"/>
    </row>
    <row r="213" spans="1:8" x14ac:dyDescent="0.25">
      <c r="A213" s="22"/>
      <c r="G213" s="7"/>
      <c r="H213" s="7"/>
    </row>
    <row r="214" spans="1:8" x14ac:dyDescent="0.25">
      <c r="A214" s="22"/>
      <c r="G214" s="7"/>
      <c r="H214" s="7"/>
    </row>
    <row r="215" spans="1:8" x14ac:dyDescent="0.25">
      <c r="A215" s="22"/>
      <c r="G215" s="7"/>
      <c r="H215" s="7"/>
    </row>
    <row r="216" spans="1:8" x14ac:dyDescent="0.25">
      <c r="A216" s="22"/>
      <c r="G216" s="7"/>
      <c r="H216" s="7"/>
    </row>
    <row r="217" spans="1:8" x14ac:dyDescent="0.25">
      <c r="A217" s="22"/>
      <c r="G217" s="7"/>
      <c r="H217" s="7"/>
    </row>
    <row r="218" spans="1:8" x14ac:dyDescent="0.25">
      <c r="A218" s="22"/>
      <c r="G218" s="7"/>
      <c r="H218" s="7"/>
    </row>
    <row r="219" spans="1:8" x14ac:dyDescent="0.25">
      <c r="A219" s="22"/>
      <c r="G219" s="7"/>
      <c r="H219" s="7"/>
    </row>
    <row r="220" spans="1:8" x14ac:dyDescent="0.25">
      <c r="A220" s="22"/>
      <c r="G220" s="7"/>
      <c r="H220" s="7"/>
    </row>
    <row r="221" spans="1:8" x14ac:dyDescent="0.25">
      <c r="A221" s="22"/>
      <c r="G221" s="7"/>
      <c r="H221" s="7"/>
    </row>
    <row r="222" spans="1:8" x14ac:dyDescent="0.25">
      <c r="A222" s="22"/>
      <c r="G222" s="7"/>
      <c r="H222" s="7"/>
    </row>
    <row r="223" spans="1:8" x14ac:dyDescent="0.25">
      <c r="A223" s="22"/>
      <c r="G223" s="7"/>
      <c r="H223" s="7"/>
    </row>
    <row r="224" spans="1:8" x14ac:dyDescent="0.25">
      <c r="A224" s="22"/>
      <c r="G224" s="7"/>
      <c r="H224" s="7"/>
    </row>
    <row r="225" spans="1:8" x14ac:dyDescent="0.25">
      <c r="A225" s="22"/>
      <c r="G225" s="7"/>
      <c r="H225" s="7"/>
    </row>
    <row r="226" spans="1:8" x14ac:dyDescent="0.25">
      <c r="A226" s="22"/>
      <c r="G226" s="7"/>
      <c r="H226" s="7"/>
    </row>
    <row r="227" spans="1:8" x14ac:dyDescent="0.25">
      <c r="A227" s="22"/>
      <c r="G227" s="7"/>
      <c r="H227" s="7"/>
    </row>
    <row r="228" spans="1:8" x14ac:dyDescent="0.25">
      <c r="A228" s="22"/>
      <c r="G228" s="7"/>
      <c r="H228" s="7"/>
    </row>
    <row r="229" spans="1:8" x14ac:dyDescent="0.25">
      <c r="A229" s="22"/>
      <c r="G229" s="7"/>
      <c r="H229" s="7"/>
    </row>
    <row r="230" spans="1:8" x14ac:dyDescent="0.25">
      <c r="A230" s="22"/>
      <c r="G230" s="7"/>
      <c r="H230" s="7"/>
    </row>
    <row r="231" spans="1:8" x14ac:dyDescent="0.25">
      <c r="A231" s="22"/>
      <c r="G231" s="7"/>
      <c r="H231" s="7"/>
    </row>
    <row r="232" spans="1:8" x14ac:dyDescent="0.25">
      <c r="A232" s="22"/>
      <c r="G232" s="7"/>
      <c r="H232" s="7"/>
    </row>
    <row r="233" spans="1:8" x14ac:dyDescent="0.25">
      <c r="A233" s="22"/>
      <c r="G233" s="7"/>
      <c r="H233" s="7"/>
    </row>
    <row r="234" spans="1:8" x14ac:dyDescent="0.25">
      <c r="A234" s="22"/>
      <c r="G234" s="7"/>
      <c r="H234" s="7"/>
    </row>
    <row r="235" spans="1:8" x14ac:dyDescent="0.25">
      <c r="A235" s="22"/>
      <c r="G235" s="7"/>
      <c r="H235" s="7"/>
    </row>
    <row r="236" spans="1:8" x14ac:dyDescent="0.25">
      <c r="A236" s="22"/>
      <c r="G236" s="7"/>
      <c r="H236" s="7"/>
    </row>
    <row r="237" spans="1:8" x14ac:dyDescent="0.25">
      <c r="A237" s="22"/>
      <c r="G237" s="7"/>
      <c r="H237" s="7"/>
    </row>
    <row r="238" spans="1:8" x14ac:dyDescent="0.25">
      <c r="A238" s="22"/>
      <c r="G238" s="7"/>
      <c r="H238" s="7"/>
    </row>
  </sheetData>
  <autoFilter ref="A8:H145"/>
  <customSheetViews>
    <customSheetView guid="{AB9FA13E-F7AA-4BE9-BC1A-00C9A91BB556}" scale="70" showPageBreaks="1" showAutoFilter="1" view="pageBreakPreview" topLeftCell="A109">
      <selection activeCell="G118" sqref="G118"/>
      <pageMargins left="0.78740157480314965" right="0.78740157480314965" top="1.1811023622047245" bottom="0.59055118110236227" header="0.31496062992125984" footer="0.31496062992125984"/>
      <pageSetup paperSize="9" scale="78" firstPageNumber="44" orientation="landscape" useFirstPageNumber="1" r:id="rId1"/>
      <headerFooter differentFirst="1">
        <oddHeader>&amp;C&amp;"Times New Roman,обычный"&amp;12&amp;P</oddHeader>
        <firstHeader>&amp;C&amp;"Times New Roman,обычный"&amp;12&amp;P</firstHeader>
      </headerFooter>
      <autoFilter ref="A9:H146"/>
    </customSheetView>
    <customSheetView guid="{3A0D8EC7-53A3-4255-81A9-B3483D6F5BD6}" scale="70" showPageBreaks="1" showAutoFilter="1" view="pageBreakPreview">
      <pane ySplit="10" topLeftCell="A93" activePane="bottomLeft" state="frozen"/>
      <selection pane="bottomLeft" activeCell="G117" sqref="G117"/>
      <pageMargins left="0.70866141732283472" right="0.70866141732283472" top="0.74803149606299213" bottom="0.74803149606299213" header="0.31496062992125984" footer="0.31496062992125984"/>
      <pageSetup paperSize="9" scale="79" firstPageNumber="49" orientation="landscape" useFirstPageNumber="1" r:id="rId2"/>
      <headerFooter>
        <oddHeader>&amp;C&amp;"Times New Roman,обычный"&amp;12&amp;P</oddHeader>
      </headerFooter>
      <autoFilter ref="A9:H144"/>
    </customSheetView>
    <customSheetView guid="{62AE2A66-5D04-464F-B4DB-FA36DABAE854}" scale="85" showPageBreaks="1" showAutoFilter="1" view="pageBreakPreview">
      <pane ySplit="10" topLeftCell="A33" activePane="bottomLeft" state="frozen"/>
      <selection pane="bottomLeft" activeCell="G36" sqref="G36"/>
      <pageMargins left="0.70866141732283472" right="0.70866141732283472" top="0.74803149606299213" bottom="0.74803149606299213" header="0.31496062992125984" footer="0.31496062992125984"/>
      <pageSetup paperSize="9" scale="79" firstPageNumber="49" orientation="landscape" useFirstPageNumber="1" r:id="rId3"/>
      <headerFooter>
        <oddHeader>&amp;C&amp;"Times New Roman,обычный"&amp;12&amp;P</oddHeader>
      </headerFooter>
      <autoFilter ref="A9:H144"/>
    </customSheetView>
    <customSheetView guid="{6A06C308-253E-4781-9393-1737E99DB9C6}" scale="70" showPageBreaks="1" showAutoFilter="1" view="pageBreakPreview">
      <selection activeCell="C11" sqref="C11"/>
      <pageMargins left="0.78740157480314965" right="0.78740157480314965" top="1.1811023622047245" bottom="0.59055118110236227" header="0.31496062992125984" footer="0.31496062992125984"/>
      <pageSetup paperSize="9" scale="78" firstPageNumber="52" orientation="landscape" useFirstPageNumber="1" r:id="rId4"/>
      <headerFooter differentFirst="1">
        <oddHeader>&amp;C&amp;"Times New Roman,обычный"&amp;12&amp;P</oddHeader>
        <firstHeader>&amp;C&amp;"Times New Roman,обычный"&amp;12&amp;P</firstHeader>
      </headerFooter>
      <autoFilter ref="A9:H146"/>
    </customSheetView>
  </customSheetViews>
  <mergeCells count="4">
    <mergeCell ref="A3:H3"/>
    <mergeCell ref="A4:H4"/>
    <mergeCell ref="A5:H5"/>
    <mergeCell ref="A6:H6"/>
  </mergeCells>
  <pageMargins left="0.78740157480314965" right="0.78740157480314965" top="1.1811023622047245" bottom="0.59055118110236227" header="0.31496062992125984" footer="0.31496062992125984"/>
  <pageSetup paperSize="9" scale="78" firstPageNumber="52" orientation="landscape" useFirstPageNumber="1" r:id="rId5"/>
  <headerFooter differentFirst="1">
    <oddHeader>&amp;C&amp;"Times New Roman,обычный"&amp;12&amp;P</oddHeader>
    <firstHeader>&amp;C&amp;"Times New Roman,обычный"&amp;12&amp;P</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4"/>
  <sheetViews>
    <sheetView view="pageBreakPreview" zoomScale="55" zoomScaleNormal="55" zoomScaleSheetLayoutView="55" workbookViewId="0">
      <selection activeCell="H15" sqref="H15"/>
    </sheetView>
  </sheetViews>
  <sheetFormatPr defaultColWidth="9.140625" defaultRowHeight="15.75" x14ac:dyDescent="0.25"/>
  <cols>
    <col min="1" max="1" width="5.42578125" style="54" customWidth="1"/>
    <col min="2" max="2" width="24.85546875" style="54" customWidth="1"/>
    <col min="3" max="3" width="4.7109375" style="116" customWidth="1"/>
    <col min="4" max="4" width="20.140625" style="54" customWidth="1"/>
    <col min="5" max="5" width="16.140625" style="55" customWidth="1"/>
    <col min="6" max="6" width="14.28515625" style="130" customWidth="1"/>
    <col min="7" max="7" width="11.5703125" style="54" customWidth="1"/>
    <col min="8" max="8" width="12.42578125" style="54" customWidth="1"/>
    <col min="9" max="9" width="11.85546875" style="54" customWidth="1"/>
    <col min="10" max="10" width="10.85546875" style="54" customWidth="1"/>
    <col min="11" max="11" width="7.42578125" style="54" customWidth="1"/>
    <col min="12" max="12" width="7.7109375" style="54" customWidth="1"/>
    <col min="13" max="13" width="8.140625" style="54" customWidth="1"/>
    <col min="14" max="14" width="7.28515625" style="54" customWidth="1"/>
    <col min="15" max="15" width="13.140625" style="131" customWidth="1"/>
    <col min="16" max="16" width="11.5703125" style="54" customWidth="1"/>
    <col min="17" max="17" width="12.28515625" style="54" customWidth="1"/>
    <col min="18" max="18" width="12.7109375" style="54" customWidth="1"/>
    <col min="19" max="19" width="10.5703125" style="54" customWidth="1"/>
    <col min="20" max="20" width="11.28515625" style="56" customWidth="1"/>
    <col min="21" max="21" width="9.140625" style="54" customWidth="1"/>
    <col min="22" max="22" width="7.42578125" style="54" customWidth="1"/>
    <col min="23" max="23" width="7.140625" style="54" customWidth="1"/>
    <col min="24" max="24" width="8.140625" style="54" customWidth="1"/>
    <col min="25" max="25" width="23.28515625" style="54" customWidth="1"/>
    <col min="26" max="26" width="14.140625" style="57" customWidth="1"/>
    <col min="27" max="27" width="10.7109375" style="54" customWidth="1"/>
    <col min="28" max="28" width="13.42578125" style="54" customWidth="1"/>
    <col min="29" max="29" width="16.140625" style="66" customWidth="1"/>
    <col min="30" max="258" width="9.140625" style="54"/>
    <col min="259" max="259" width="4.7109375" style="54" customWidth="1"/>
    <col min="260" max="260" width="20.140625" style="54" customWidth="1"/>
    <col min="261" max="261" width="15.7109375" style="54" customWidth="1"/>
    <col min="262" max="262" width="15.42578125" style="54" customWidth="1"/>
    <col min="263" max="263" width="15.140625" style="54" customWidth="1"/>
    <col min="264" max="264" width="15.5703125" style="54" customWidth="1"/>
    <col min="265" max="265" width="13.7109375" style="54" customWidth="1"/>
    <col min="266" max="266" width="14.5703125" style="54" customWidth="1"/>
    <col min="267" max="267" width="9.42578125" style="54" customWidth="1"/>
    <col min="268" max="268" width="8" style="54" customWidth="1"/>
    <col min="269" max="269" width="8.28515625" style="54" customWidth="1"/>
    <col min="270" max="270" width="9" style="54" customWidth="1"/>
    <col min="271" max="271" width="16.42578125" style="54" customWidth="1"/>
    <col min="272" max="272" width="16.28515625" style="54" customWidth="1"/>
    <col min="273" max="273" width="16.7109375" style="54" customWidth="1"/>
    <col min="274" max="274" width="15" style="54" customWidth="1"/>
    <col min="275" max="275" width="14" style="54" customWidth="1"/>
    <col min="276" max="276" width="15.28515625" style="54" customWidth="1"/>
    <col min="277" max="277" width="10" style="54" customWidth="1"/>
    <col min="278" max="280" width="9.5703125" style="54" customWidth="1"/>
    <col min="281" max="281" width="27.85546875" style="54" customWidth="1"/>
    <col min="282" max="282" width="14.140625" style="54" customWidth="1"/>
    <col min="283" max="283" width="12.42578125" style="54" customWidth="1"/>
    <col min="284" max="284" width="13.42578125" style="54" customWidth="1"/>
    <col min="285" max="285" width="17.7109375" style="54" customWidth="1"/>
    <col min="286" max="514" width="9.140625" style="54"/>
    <col min="515" max="515" width="4.7109375" style="54" customWidth="1"/>
    <col min="516" max="516" width="20.140625" style="54" customWidth="1"/>
    <col min="517" max="517" width="15.7109375" style="54" customWidth="1"/>
    <col min="518" max="518" width="15.42578125" style="54" customWidth="1"/>
    <col min="519" max="519" width="15.140625" style="54" customWidth="1"/>
    <col min="520" max="520" width="15.5703125" style="54" customWidth="1"/>
    <col min="521" max="521" width="13.7109375" style="54" customWidth="1"/>
    <col min="522" max="522" width="14.5703125" style="54" customWidth="1"/>
    <col min="523" max="523" width="9.42578125" style="54" customWidth="1"/>
    <col min="524" max="524" width="8" style="54" customWidth="1"/>
    <col min="525" max="525" width="8.28515625" style="54" customWidth="1"/>
    <col min="526" max="526" width="9" style="54" customWidth="1"/>
    <col min="527" max="527" width="16.42578125" style="54" customWidth="1"/>
    <col min="528" max="528" width="16.28515625" style="54" customWidth="1"/>
    <col min="529" max="529" width="16.7109375" style="54" customWidth="1"/>
    <col min="530" max="530" width="15" style="54" customWidth="1"/>
    <col min="531" max="531" width="14" style="54" customWidth="1"/>
    <col min="532" max="532" width="15.28515625" style="54" customWidth="1"/>
    <col min="533" max="533" width="10" style="54" customWidth="1"/>
    <col min="534" max="536" width="9.5703125" style="54" customWidth="1"/>
    <col min="537" max="537" width="27.85546875" style="54" customWidth="1"/>
    <col min="538" max="538" width="14.140625" style="54" customWidth="1"/>
    <col min="539" max="539" width="12.42578125" style="54" customWidth="1"/>
    <col min="540" max="540" width="13.42578125" style="54" customWidth="1"/>
    <col min="541" max="541" width="17.7109375" style="54" customWidth="1"/>
    <col min="542" max="770" width="9.140625" style="54"/>
    <col min="771" max="771" width="4.7109375" style="54" customWidth="1"/>
    <col min="772" max="772" width="20.140625" style="54" customWidth="1"/>
    <col min="773" max="773" width="15.7109375" style="54" customWidth="1"/>
    <col min="774" max="774" width="15.42578125" style="54" customWidth="1"/>
    <col min="775" max="775" width="15.140625" style="54" customWidth="1"/>
    <col min="776" max="776" width="15.5703125" style="54" customWidth="1"/>
    <col min="777" max="777" width="13.7109375" style="54" customWidth="1"/>
    <col min="778" max="778" width="14.5703125" style="54" customWidth="1"/>
    <col min="779" max="779" width="9.42578125" style="54" customWidth="1"/>
    <col min="780" max="780" width="8" style="54" customWidth="1"/>
    <col min="781" max="781" width="8.28515625" style="54" customWidth="1"/>
    <col min="782" max="782" width="9" style="54" customWidth="1"/>
    <col min="783" max="783" width="16.42578125" style="54" customWidth="1"/>
    <col min="784" max="784" width="16.28515625" style="54" customWidth="1"/>
    <col min="785" max="785" width="16.7109375" style="54" customWidth="1"/>
    <col min="786" max="786" width="15" style="54" customWidth="1"/>
    <col min="787" max="787" width="14" style="54" customWidth="1"/>
    <col min="788" max="788" width="15.28515625" style="54" customWidth="1"/>
    <col min="789" max="789" width="10" style="54" customWidth="1"/>
    <col min="790" max="792" width="9.5703125" style="54" customWidth="1"/>
    <col min="793" max="793" width="27.85546875" style="54" customWidth="1"/>
    <col min="794" max="794" width="14.140625" style="54" customWidth="1"/>
    <col min="795" max="795" width="12.42578125" style="54" customWidth="1"/>
    <col min="796" max="796" width="13.42578125" style="54" customWidth="1"/>
    <col min="797" max="797" width="17.7109375" style="54" customWidth="1"/>
    <col min="798" max="1026" width="9.140625" style="54"/>
    <col min="1027" max="1027" width="4.7109375" style="54" customWidth="1"/>
    <col min="1028" max="1028" width="20.140625" style="54" customWidth="1"/>
    <col min="1029" max="1029" width="15.7109375" style="54" customWidth="1"/>
    <col min="1030" max="1030" width="15.42578125" style="54" customWidth="1"/>
    <col min="1031" max="1031" width="15.140625" style="54" customWidth="1"/>
    <col min="1032" max="1032" width="15.5703125" style="54" customWidth="1"/>
    <col min="1033" max="1033" width="13.7109375" style="54" customWidth="1"/>
    <col min="1034" max="1034" width="14.5703125" style="54" customWidth="1"/>
    <col min="1035" max="1035" width="9.42578125" style="54" customWidth="1"/>
    <col min="1036" max="1036" width="8" style="54" customWidth="1"/>
    <col min="1037" max="1037" width="8.28515625" style="54" customWidth="1"/>
    <col min="1038" max="1038" width="9" style="54" customWidth="1"/>
    <col min="1039" max="1039" width="16.42578125" style="54" customWidth="1"/>
    <col min="1040" max="1040" width="16.28515625" style="54" customWidth="1"/>
    <col min="1041" max="1041" width="16.7109375" style="54" customWidth="1"/>
    <col min="1042" max="1042" width="15" style="54" customWidth="1"/>
    <col min="1043" max="1043" width="14" style="54" customWidth="1"/>
    <col min="1044" max="1044" width="15.28515625" style="54" customWidth="1"/>
    <col min="1045" max="1045" width="10" style="54" customWidth="1"/>
    <col min="1046" max="1048" width="9.5703125" style="54" customWidth="1"/>
    <col min="1049" max="1049" width="27.85546875" style="54" customWidth="1"/>
    <col min="1050" max="1050" width="14.140625" style="54" customWidth="1"/>
    <col min="1051" max="1051" width="12.42578125" style="54" customWidth="1"/>
    <col min="1052" max="1052" width="13.42578125" style="54" customWidth="1"/>
    <col min="1053" max="1053" width="17.7109375" style="54" customWidth="1"/>
    <col min="1054" max="1282" width="9.140625" style="54"/>
    <col min="1283" max="1283" width="4.7109375" style="54" customWidth="1"/>
    <col min="1284" max="1284" width="20.140625" style="54" customWidth="1"/>
    <col min="1285" max="1285" width="15.7109375" style="54" customWidth="1"/>
    <col min="1286" max="1286" width="15.42578125" style="54" customWidth="1"/>
    <col min="1287" max="1287" width="15.140625" style="54" customWidth="1"/>
    <col min="1288" max="1288" width="15.5703125" style="54" customWidth="1"/>
    <col min="1289" max="1289" width="13.7109375" style="54" customWidth="1"/>
    <col min="1290" max="1290" width="14.5703125" style="54" customWidth="1"/>
    <col min="1291" max="1291" width="9.42578125" style="54" customWidth="1"/>
    <col min="1292" max="1292" width="8" style="54" customWidth="1"/>
    <col min="1293" max="1293" width="8.28515625" style="54" customWidth="1"/>
    <col min="1294" max="1294" width="9" style="54" customWidth="1"/>
    <col min="1295" max="1295" width="16.42578125" style="54" customWidth="1"/>
    <col min="1296" max="1296" width="16.28515625" style="54" customWidth="1"/>
    <col min="1297" max="1297" width="16.7109375" style="54" customWidth="1"/>
    <col min="1298" max="1298" width="15" style="54" customWidth="1"/>
    <col min="1299" max="1299" width="14" style="54" customWidth="1"/>
    <col min="1300" max="1300" width="15.28515625" style="54" customWidth="1"/>
    <col min="1301" max="1301" width="10" style="54" customWidth="1"/>
    <col min="1302" max="1304" width="9.5703125" style="54" customWidth="1"/>
    <col min="1305" max="1305" width="27.85546875" style="54" customWidth="1"/>
    <col min="1306" max="1306" width="14.140625" style="54" customWidth="1"/>
    <col min="1307" max="1307" width="12.42578125" style="54" customWidth="1"/>
    <col min="1308" max="1308" width="13.42578125" style="54" customWidth="1"/>
    <col min="1309" max="1309" width="17.7109375" style="54" customWidth="1"/>
    <col min="1310" max="1538" width="9.140625" style="54"/>
    <col min="1539" max="1539" width="4.7109375" style="54" customWidth="1"/>
    <col min="1540" max="1540" width="20.140625" style="54" customWidth="1"/>
    <col min="1541" max="1541" width="15.7109375" style="54" customWidth="1"/>
    <col min="1542" max="1542" width="15.42578125" style="54" customWidth="1"/>
    <col min="1543" max="1543" width="15.140625" style="54" customWidth="1"/>
    <col min="1544" max="1544" width="15.5703125" style="54" customWidth="1"/>
    <col min="1545" max="1545" width="13.7109375" style="54" customWidth="1"/>
    <col min="1546" max="1546" width="14.5703125" style="54" customWidth="1"/>
    <col min="1547" max="1547" width="9.42578125" style="54" customWidth="1"/>
    <col min="1548" max="1548" width="8" style="54" customWidth="1"/>
    <col min="1549" max="1549" width="8.28515625" style="54" customWidth="1"/>
    <col min="1550" max="1550" width="9" style="54" customWidth="1"/>
    <col min="1551" max="1551" width="16.42578125" style="54" customWidth="1"/>
    <col min="1552" max="1552" width="16.28515625" style="54" customWidth="1"/>
    <col min="1553" max="1553" width="16.7109375" style="54" customWidth="1"/>
    <col min="1554" max="1554" width="15" style="54" customWidth="1"/>
    <col min="1555" max="1555" width="14" style="54" customWidth="1"/>
    <col min="1556" max="1556" width="15.28515625" style="54" customWidth="1"/>
    <col min="1557" max="1557" width="10" style="54" customWidth="1"/>
    <col min="1558" max="1560" width="9.5703125" style="54" customWidth="1"/>
    <col min="1561" max="1561" width="27.85546875" style="54" customWidth="1"/>
    <col min="1562" max="1562" width="14.140625" style="54" customWidth="1"/>
    <col min="1563" max="1563" width="12.42578125" style="54" customWidth="1"/>
    <col min="1564" max="1564" width="13.42578125" style="54" customWidth="1"/>
    <col min="1565" max="1565" width="17.7109375" style="54" customWidth="1"/>
    <col min="1566" max="1794" width="9.140625" style="54"/>
    <col min="1795" max="1795" width="4.7109375" style="54" customWidth="1"/>
    <col min="1796" max="1796" width="20.140625" style="54" customWidth="1"/>
    <col min="1797" max="1797" width="15.7109375" style="54" customWidth="1"/>
    <col min="1798" max="1798" width="15.42578125" style="54" customWidth="1"/>
    <col min="1799" max="1799" width="15.140625" style="54" customWidth="1"/>
    <col min="1800" max="1800" width="15.5703125" style="54" customWidth="1"/>
    <col min="1801" max="1801" width="13.7109375" style="54" customWidth="1"/>
    <col min="1802" max="1802" width="14.5703125" style="54" customWidth="1"/>
    <col min="1803" max="1803" width="9.42578125" style="54" customWidth="1"/>
    <col min="1804" max="1804" width="8" style="54" customWidth="1"/>
    <col min="1805" max="1805" width="8.28515625" style="54" customWidth="1"/>
    <col min="1806" max="1806" width="9" style="54" customWidth="1"/>
    <col min="1807" max="1807" width="16.42578125" style="54" customWidth="1"/>
    <col min="1808" max="1808" width="16.28515625" style="54" customWidth="1"/>
    <col min="1809" max="1809" width="16.7109375" style="54" customWidth="1"/>
    <col min="1810" max="1810" width="15" style="54" customWidth="1"/>
    <col min="1811" max="1811" width="14" style="54" customWidth="1"/>
    <col min="1812" max="1812" width="15.28515625" style="54" customWidth="1"/>
    <col min="1813" max="1813" width="10" style="54" customWidth="1"/>
    <col min="1814" max="1816" width="9.5703125" style="54" customWidth="1"/>
    <col min="1817" max="1817" width="27.85546875" style="54" customWidth="1"/>
    <col min="1818" max="1818" width="14.140625" style="54" customWidth="1"/>
    <col min="1819" max="1819" width="12.42578125" style="54" customWidth="1"/>
    <col min="1820" max="1820" width="13.42578125" style="54" customWidth="1"/>
    <col min="1821" max="1821" width="17.7109375" style="54" customWidth="1"/>
    <col min="1822" max="2050" width="9.140625" style="54"/>
    <col min="2051" max="2051" width="4.7109375" style="54" customWidth="1"/>
    <col min="2052" max="2052" width="20.140625" style="54" customWidth="1"/>
    <col min="2053" max="2053" width="15.7109375" style="54" customWidth="1"/>
    <col min="2054" max="2054" width="15.42578125" style="54" customWidth="1"/>
    <col min="2055" max="2055" width="15.140625" style="54" customWidth="1"/>
    <col min="2056" max="2056" width="15.5703125" style="54" customWidth="1"/>
    <col min="2057" max="2057" width="13.7109375" style="54" customWidth="1"/>
    <col min="2058" max="2058" width="14.5703125" style="54" customWidth="1"/>
    <col min="2059" max="2059" width="9.42578125" style="54" customWidth="1"/>
    <col min="2060" max="2060" width="8" style="54" customWidth="1"/>
    <col min="2061" max="2061" width="8.28515625" style="54" customWidth="1"/>
    <col min="2062" max="2062" width="9" style="54" customWidth="1"/>
    <col min="2063" max="2063" width="16.42578125" style="54" customWidth="1"/>
    <col min="2064" max="2064" width="16.28515625" style="54" customWidth="1"/>
    <col min="2065" max="2065" width="16.7109375" style="54" customWidth="1"/>
    <col min="2066" max="2066" width="15" style="54" customWidth="1"/>
    <col min="2067" max="2067" width="14" style="54" customWidth="1"/>
    <col min="2068" max="2068" width="15.28515625" style="54" customWidth="1"/>
    <col min="2069" max="2069" width="10" style="54" customWidth="1"/>
    <col min="2070" max="2072" width="9.5703125" style="54" customWidth="1"/>
    <col min="2073" max="2073" width="27.85546875" style="54" customWidth="1"/>
    <col min="2074" max="2074" width="14.140625" style="54" customWidth="1"/>
    <col min="2075" max="2075" width="12.42578125" style="54" customWidth="1"/>
    <col min="2076" max="2076" width="13.42578125" style="54" customWidth="1"/>
    <col min="2077" max="2077" width="17.7109375" style="54" customWidth="1"/>
    <col min="2078" max="2306" width="9.140625" style="54"/>
    <col min="2307" max="2307" width="4.7109375" style="54" customWidth="1"/>
    <col min="2308" max="2308" width="20.140625" style="54" customWidth="1"/>
    <col min="2309" max="2309" width="15.7109375" style="54" customWidth="1"/>
    <col min="2310" max="2310" width="15.42578125" style="54" customWidth="1"/>
    <col min="2311" max="2311" width="15.140625" style="54" customWidth="1"/>
    <col min="2312" max="2312" width="15.5703125" style="54" customWidth="1"/>
    <col min="2313" max="2313" width="13.7109375" style="54" customWidth="1"/>
    <col min="2314" max="2314" width="14.5703125" style="54" customWidth="1"/>
    <col min="2315" max="2315" width="9.42578125" style="54" customWidth="1"/>
    <col min="2316" max="2316" width="8" style="54" customWidth="1"/>
    <col min="2317" max="2317" width="8.28515625" style="54" customWidth="1"/>
    <col min="2318" max="2318" width="9" style="54" customWidth="1"/>
    <col min="2319" max="2319" width="16.42578125" style="54" customWidth="1"/>
    <col min="2320" max="2320" width="16.28515625" style="54" customWidth="1"/>
    <col min="2321" max="2321" width="16.7109375" style="54" customWidth="1"/>
    <col min="2322" max="2322" width="15" style="54" customWidth="1"/>
    <col min="2323" max="2323" width="14" style="54" customWidth="1"/>
    <col min="2324" max="2324" width="15.28515625" style="54" customWidth="1"/>
    <col min="2325" max="2325" width="10" style="54" customWidth="1"/>
    <col min="2326" max="2328" width="9.5703125" style="54" customWidth="1"/>
    <col min="2329" max="2329" width="27.85546875" style="54" customWidth="1"/>
    <col min="2330" max="2330" width="14.140625" style="54" customWidth="1"/>
    <col min="2331" max="2331" width="12.42578125" style="54" customWidth="1"/>
    <col min="2332" max="2332" width="13.42578125" style="54" customWidth="1"/>
    <col min="2333" max="2333" width="17.7109375" style="54" customWidth="1"/>
    <col min="2334" max="2562" width="9.140625" style="54"/>
    <col min="2563" max="2563" width="4.7109375" style="54" customWidth="1"/>
    <col min="2564" max="2564" width="20.140625" style="54" customWidth="1"/>
    <col min="2565" max="2565" width="15.7109375" style="54" customWidth="1"/>
    <col min="2566" max="2566" width="15.42578125" style="54" customWidth="1"/>
    <col min="2567" max="2567" width="15.140625" style="54" customWidth="1"/>
    <col min="2568" max="2568" width="15.5703125" style="54" customWidth="1"/>
    <col min="2569" max="2569" width="13.7109375" style="54" customWidth="1"/>
    <col min="2570" max="2570" width="14.5703125" style="54" customWidth="1"/>
    <col min="2571" max="2571" width="9.42578125" style="54" customWidth="1"/>
    <col min="2572" max="2572" width="8" style="54" customWidth="1"/>
    <col min="2573" max="2573" width="8.28515625" style="54" customWidth="1"/>
    <col min="2574" max="2574" width="9" style="54" customWidth="1"/>
    <col min="2575" max="2575" width="16.42578125" style="54" customWidth="1"/>
    <col min="2576" max="2576" width="16.28515625" style="54" customWidth="1"/>
    <col min="2577" max="2577" width="16.7109375" style="54" customWidth="1"/>
    <col min="2578" max="2578" width="15" style="54" customWidth="1"/>
    <col min="2579" max="2579" width="14" style="54" customWidth="1"/>
    <col min="2580" max="2580" width="15.28515625" style="54" customWidth="1"/>
    <col min="2581" max="2581" width="10" style="54" customWidth="1"/>
    <col min="2582" max="2584" width="9.5703125" style="54" customWidth="1"/>
    <col min="2585" max="2585" width="27.85546875" style="54" customWidth="1"/>
    <col min="2586" max="2586" width="14.140625" style="54" customWidth="1"/>
    <col min="2587" max="2587" width="12.42578125" style="54" customWidth="1"/>
    <col min="2588" max="2588" width="13.42578125" style="54" customWidth="1"/>
    <col min="2589" max="2589" width="17.7109375" style="54" customWidth="1"/>
    <col min="2590" max="2818" width="9.140625" style="54"/>
    <col min="2819" max="2819" width="4.7109375" style="54" customWidth="1"/>
    <col min="2820" max="2820" width="20.140625" style="54" customWidth="1"/>
    <col min="2821" max="2821" width="15.7109375" style="54" customWidth="1"/>
    <col min="2822" max="2822" width="15.42578125" style="54" customWidth="1"/>
    <col min="2823" max="2823" width="15.140625" style="54" customWidth="1"/>
    <col min="2824" max="2824" width="15.5703125" style="54" customWidth="1"/>
    <col min="2825" max="2825" width="13.7109375" style="54" customWidth="1"/>
    <col min="2826" max="2826" width="14.5703125" style="54" customWidth="1"/>
    <col min="2827" max="2827" width="9.42578125" style="54" customWidth="1"/>
    <col min="2828" max="2828" width="8" style="54" customWidth="1"/>
    <col min="2829" max="2829" width="8.28515625" style="54" customWidth="1"/>
    <col min="2830" max="2830" width="9" style="54" customWidth="1"/>
    <col min="2831" max="2831" width="16.42578125" style="54" customWidth="1"/>
    <col min="2832" max="2832" width="16.28515625" style="54" customWidth="1"/>
    <col min="2833" max="2833" width="16.7109375" style="54" customWidth="1"/>
    <col min="2834" max="2834" width="15" style="54" customWidth="1"/>
    <col min="2835" max="2835" width="14" style="54" customWidth="1"/>
    <col min="2836" max="2836" width="15.28515625" style="54" customWidth="1"/>
    <col min="2837" max="2837" width="10" style="54" customWidth="1"/>
    <col min="2838" max="2840" width="9.5703125" style="54" customWidth="1"/>
    <col min="2841" max="2841" width="27.85546875" style="54" customWidth="1"/>
    <col min="2842" max="2842" width="14.140625" style="54" customWidth="1"/>
    <col min="2843" max="2843" width="12.42578125" style="54" customWidth="1"/>
    <col min="2844" max="2844" width="13.42578125" style="54" customWidth="1"/>
    <col min="2845" max="2845" width="17.7109375" style="54" customWidth="1"/>
    <col min="2846" max="3074" width="9.140625" style="54"/>
    <col min="3075" max="3075" width="4.7109375" style="54" customWidth="1"/>
    <col min="3076" max="3076" width="20.140625" style="54" customWidth="1"/>
    <col min="3077" max="3077" width="15.7109375" style="54" customWidth="1"/>
    <col min="3078" max="3078" width="15.42578125" style="54" customWidth="1"/>
    <col min="3079" max="3079" width="15.140625" style="54" customWidth="1"/>
    <col min="3080" max="3080" width="15.5703125" style="54" customWidth="1"/>
    <col min="3081" max="3081" width="13.7109375" style="54" customWidth="1"/>
    <col min="3082" max="3082" width="14.5703125" style="54" customWidth="1"/>
    <col min="3083" max="3083" width="9.42578125" style="54" customWidth="1"/>
    <col min="3084" max="3084" width="8" style="54" customWidth="1"/>
    <col min="3085" max="3085" width="8.28515625" style="54" customWidth="1"/>
    <col min="3086" max="3086" width="9" style="54" customWidth="1"/>
    <col min="3087" max="3087" width="16.42578125" style="54" customWidth="1"/>
    <col min="3088" max="3088" width="16.28515625" style="54" customWidth="1"/>
    <col min="3089" max="3089" width="16.7109375" style="54" customWidth="1"/>
    <col min="3090" max="3090" width="15" style="54" customWidth="1"/>
    <col min="3091" max="3091" width="14" style="54" customWidth="1"/>
    <col min="3092" max="3092" width="15.28515625" style="54" customWidth="1"/>
    <col min="3093" max="3093" width="10" style="54" customWidth="1"/>
    <col min="3094" max="3096" width="9.5703125" style="54" customWidth="1"/>
    <col min="3097" max="3097" width="27.85546875" style="54" customWidth="1"/>
    <col min="3098" max="3098" width="14.140625" style="54" customWidth="1"/>
    <col min="3099" max="3099" width="12.42578125" style="54" customWidth="1"/>
    <col min="3100" max="3100" width="13.42578125" style="54" customWidth="1"/>
    <col min="3101" max="3101" width="17.7109375" style="54" customWidth="1"/>
    <col min="3102" max="3330" width="9.140625" style="54"/>
    <col min="3331" max="3331" width="4.7109375" style="54" customWidth="1"/>
    <col min="3332" max="3332" width="20.140625" style="54" customWidth="1"/>
    <col min="3333" max="3333" width="15.7109375" style="54" customWidth="1"/>
    <col min="3334" max="3334" width="15.42578125" style="54" customWidth="1"/>
    <col min="3335" max="3335" width="15.140625" style="54" customWidth="1"/>
    <col min="3336" max="3336" width="15.5703125" style="54" customWidth="1"/>
    <col min="3337" max="3337" width="13.7109375" style="54" customWidth="1"/>
    <col min="3338" max="3338" width="14.5703125" style="54" customWidth="1"/>
    <col min="3339" max="3339" width="9.42578125" style="54" customWidth="1"/>
    <col min="3340" max="3340" width="8" style="54" customWidth="1"/>
    <col min="3341" max="3341" width="8.28515625" style="54" customWidth="1"/>
    <col min="3342" max="3342" width="9" style="54" customWidth="1"/>
    <col min="3343" max="3343" width="16.42578125" style="54" customWidth="1"/>
    <col min="3344" max="3344" width="16.28515625" style="54" customWidth="1"/>
    <col min="3345" max="3345" width="16.7109375" style="54" customWidth="1"/>
    <col min="3346" max="3346" width="15" style="54" customWidth="1"/>
    <col min="3347" max="3347" width="14" style="54" customWidth="1"/>
    <col min="3348" max="3348" width="15.28515625" style="54" customWidth="1"/>
    <col min="3349" max="3349" width="10" style="54" customWidth="1"/>
    <col min="3350" max="3352" width="9.5703125" style="54" customWidth="1"/>
    <col min="3353" max="3353" width="27.85546875" style="54" customWidth="1"/>
    <col min="3354" max="3354" width="14.140625" style="54" customWidth="1"/>
    <col min="3355" max="3355" width="12.42578125" style="54" customWidth="1"/>
    <col min="3356" max="3356" width="13.42578125" style="54" customWidth="1"/>
    <col min="3357" max="3357" width="17.7109375" style="54" customWidth="1"/>
    <col min="3358" max="3586" width="9.140625" style="54"/>
    <col min="3587" max="3587" width="4.7109375" style="54" customWidth="1"/>
    <col min="3588" max="3588" width="20.140625" style="54" customWidth="1"/>
    <col min="3589" max="3589" width="15.7109375" style="54" customWidth="1"/>
    <col min="3590" max="3590" width="15.42578125" style="54" customWidth="1"/>
    <col min="3591" max="3591" width="15.140625" style="54" customWidth="1"/>
    <col min="3592" max="3592" width="15.5703125" style="54" customWidth="1"/>
    <col min="3593" max="3593" width="13.7109375" style="54" customWidth="1"/>
    <col min="3594" max="3594" width="14.5703125" style="54" customWidth="1"/>
    <col min="3595" max="3595" width="9.42578125" style="54" customWidth="1"/>
    <col min="3596" max="3596" width="8" style="54" customWidth="1"/>
    <col min="3597" max="3597" width="8.28515625" style="54" customWidth="1"/>
    <col min="3598" max="3598" width="9" style="54" customWidth="1"/>
    <col min="3599" max="3599" width="16.42578125" style="54" customWidth="1"/>
    <col min="3600" max="3600" width="16.28515625" style="54" customWidth="1"/>
    <col min="3601" max="3601" width="16.7109375" style="54" customWidth="1"/>
    <col min="3602" max="3602" width="15" style="54" customWidth="1"/>
    <col min="3603" max="3603" width="14" style="54" customWidth="1"/>
    <col min="3604" max="3604" width="15.28515625" style="54" customWidth="1"/>
    <col min="3605" max="3605" width="10" style="54" customWidth="1"/>
    <col min="3606" max="3608" width="9.5703125" style="54" customWidth="1"/>
    <col min="3609" max="3609" width="27.85546875" style="54" customWidth="1"/>
    <col min="3610" max="3610" width="14.140625" style="54" customWidth="1"/>
    <col min="3611" max="3611" width="12.42578125" style="54" customWidth="1"/>
    <col min="3612" max="3612" width="13.42578125" style="54" customWidth="1"/>
    <col min="3613" max="3613" width="17.7109375" style="54" customWidth="1"/>
    <col min="3614" max="3842" width="9.140625" style="54"/>
    <col min="3843" max="3843" width="4.7109375" style="54" customWidth="1"/>
    <col min="3844" max="3844" width="20.140625" style="54" customWidth="1"/>
    <col min="3845" max="3845" width="15.7109375" style="54" customWidth="1"/>
    <col min="3846" max="3846" width="15.42578125" style="54" customWidth="1"/>
    <col min="3847" max="3847" width="15.140625" style="54" customWidth="1"/>
    <col min="3848" max="3848" width="15.5703125" style="54" customWidth="1"/>
    <col min="3849" max="3849" width="13.7109375" style="54" customWidth="1"/>
    <col min="3850" max="3850" width="14.5703125" style="54" customWidth="1"/>
    <col min="3851" max="3851" width="9.42578125" style="54" customWidth="1"/>
    <col min="3852" max="3852" width="8" style="54" customWidth="1"/>
    <col min="3853" max="3853" width="8.28515625" style="54" customWidth="1"/>
    <col min="3854" max="3854" width="9" style="54" customWidth="1"/>
    <col min="3855" max="3855" width="16.42578125" style="54" customWidth="1"/>
    <col min="3856" max="3856" width="16.28515625" style="54" customWidth="1"/>
    <col min="3857" max="3857" width="16.7109375" style="54" customWidth="1"/>
    <col min="3858" max="3858" width="15" style="54" customWidth="1"/>
    <col min="3859" max="3859" width="14" style="54" customWidth="1"/>
    <col min="3860" max="3860" width="15.28515625" style="54" customWidth="1"/>
    <col min="3861" max="3861" width="10" style="54" customWidth="1"/>
    <col min="3862" max="3864" width="9.5703125" style="54" customWidth="1"/>
    <col min="3865" max="3865" width="27.85546875" style="54" customWidth="1"/>
    <col min="3866" max="3866" width="14.140625" style="54" customWidth="1"/>
    <col min="3867" max="3867" width="12.42578125" style="54" customWidth="1"/>
    <col min="3868" max="3868" width="13.42578125" style="54" customWidth="1"/>
    <col min="3869" max="3869" width="17.7109375" style="54" customWidth="1"/>
    <col min="3870" max="4098" width="9.140625" style="54"/>
    <col min="4099" max="4099" width="4.7109375" style="54" customWidth="1"/>
    <col min="4100" max="4100" width="20.140625" style="54" customWidth="1"/>
    <col min="4101" max="4101" width="15.7109375" style="54" customWidth="1"/>
    <col min="4102" max="4102" width="15.42578125" style="54" customWidth="1"/>
    <col min="4103" max="4103" width="15.140625" style="54" customWidth="1"/>
    <col min="4104" max="4104" width="15.5703125" style="54" customWidth="1"/>
    <col min="4105" max="4105" width="13.7109375" style="54" customWidth="1"/>
    <col min="4106" max="4106" width="14.5703125" style="54" customWidth="1"/>
    <col min="4107" max="4107" width="9.42578125" style="54" customWidth="1"/>
    <col min="4108" max="4108" width="8" style="54" customWidth="1"/>
    <col min="4109" max="4109" width="8.28515625" style="54" customWidth="1"/>
    <col min="4110" max="4110" width="9" style="54" customWidth="1"/>
    <col min="4111" max="4111" width="16.42578125" style="54" customWidth="1"/>
    <col min="4112" max="4112" width="16.28515625" style="54" customWidth="1"/>
    <col min="4113" max="4113" width="16.7109375" style="54" customWidth="1"/>
    <col min="4114" max="4114" width="15" style="54" customWidth="1"/>
    <col min="4115" max="4115" width="14" style="54" customWidth="1"/>
    <col min="4116" max="4116" width="15.28515625" style="54" customWidth="1"/>
    <col min="4117" max="4117" width="10" style="54" customWidth="1"/>
    <col min="4118" max="4120" width="9.5703125" style="54" customWidth="1"/>
    <col min="4121" max="4121" width="27.85546875" style="54" customWidth="1"/>
    <col min="4122" max="4122" width="14.140625" style="54" customWidth="1"/>
    <col min="4123" max="4123" width="12.42578125" style="54" customWidth="1"/>
    <col min="4124" max="4124" width="13.42578125" style="54" customWidth="1"/>
    <col min="4125" max="4125" width="17.7109375" style="54" customWidth="1"/>
    <col min="4126" max="4354" width="9.140625" style="54"/>
    <col min="4355" max="4355" width="4.7109375" style="54" customWidth="1"/>
    <col min="4356" max="4356" width="20.140625" style="54" customWidth="1"/>
    <col min="4357" max="4357" width="15.7109375" style="54" customWidth="1"/>
    <col min="4358" max="4358" width="15.42578125" style="54" customWidth="1"/>
    <col min="4359" max="4359" width="15.140625" style="54" customWidth="1"/>
    <col min="4360" max="4360" width="15.5703125" style="54" customWidth="1"/>
    <col min="4361" max="4361" width="13.7109375" style="54" customWidth="1"/>
    <col min="4362" max="4362" width="14.5703125" style="54" customWidth="1"/>
    <col min="4363" max="4363" width="9.42578125" style="54" customWidth="1"/>
    <col min="4364" max="4364" width="8" style="54" customWidth="1"/>
    <col min="4365" max="4365" width="8.28515625" style="54" customWidth="1"/>
    <col min="4366" max="4366" width="9" style="54" customWidth="1"/>
    <col min="4367" max="4367" width="16.42578125" style="54" customWidth="1"/>
    <col min="4368" max="4368" width="16.28515625" style="54" customWidth="1"/>
    <col min="4369" max="4369" width="16.7109375" style="54" customWidth="1"/>
    <col min="4370" max="4370" width="15" style="54" customWidth="1"/>
    <col min="4371" max="4371" width="14" style="54" customWidth="1"/>
    <col min="4372" max="4372" width="15.28515625" style="54" customWidth="1"/>
    <col min="4373" max="4373" width="10" style="54" customWidth="1"/>
    <col min="4374" max="4376" width="9.5703125" style="54" customWidth="1"/>
    <col min="4377" max="4377" width="27.85546875" style="54" customWidth="1"/>
    <col min="4378" max="4378" width="14.140625" style="54" customWidth="1"/>
    <col min="4379" max="4379" width="12.42578125" style="54" customWidth="1"/>
    <col min="4380" max="4380" width="13.42578125" style="54" customWidth="1"/>
    <col min="4381" max="4381" width="17.7109375" style="54" customWidth="1"/>
    <col min="4382" max="4610" width="9.140625" style="54"/>
    <col min="4611" max="4611" width="4.7109375" style="54" customWidth="1"/>
    <col min="4612" max="4612" width="20.140625" style="54" customWidth="1"/>
    <col min="4613" max="4613" width="15.7109375" style="54" customWidth="1"/>
    <col min="4614" max="4614" width="15.42578125" style="54" customWidth="1"/>
    <col min="4615" max="4615" width="15.140625" style="54" customWidth="1"/>
    <col min="4616" max="4616" width="15.5703125" style="54" customWidth="1"/>
    <col min="4617" max="4617" width="13.7109375" style="54" customWidth="1"/>
    <col min="4618" max="4618" width="14.5703125" style="54" customWidth="1"/>
    <col min="4619" max="4619" width="9.42578125" style="54" customWidth="1"/>
    <col min="4620" max="4620" width="8" style="54" customWidth="1"/>
    <col min="4621" max="4621" width="8.28515625" style="54" customWidth="1"/>
    <col min="4622" max="4622" width="9" style="54" customWidth="1"/>
    <col min="4623" max="4623" width="16.42578125" style="54" customWidth="1"/>
    <col min="4624" max="4624" width="16.28515625" style="54" customWidth="1"/>
    <col min="4625" max="4625" width="16.7109375" style="54" customWidth="1"/>
    <col min="4626" max="4626" width="15" style="54" customWidth="1"/>
    <col min="4627" max="4627" width="14" style="54" customWidth="1"/>
    <col min="4628" max="4628" width="15.28515625" style="54" customWidth="1"/>
    <col min="4629" max="4629" width="10" style="54" customWidth="1"/>
    <col min="4630" max="4632" width="9.5703125" style="54" customWidth="1"/>
    <col min="4633" max="4633" width="27.85546875" style="54" customWidth="1"/>
    <col min="4634" max="4634" width="14.140625" style="54" customWidth="1"/>
    <col min="4635" max="4635" width="12.42578125" style="54" customWidth="1"/>
    <col min="4636" max="4636" width="13.42578125" style="54" customWidth="1"/>
    <col min="4637" max="4637" width="17.7109375" style="54" customWidth="1"/>
    <col min="4638" max="4866" width="9.140625" style="54"/>
    <col min="4867" max="4867" width="4.7109375" style="54" customWidth="1"/>
    <col min="4868" max="4868" width="20.140625" style="54" customWidth="1"/>
    <col min="4869" max="4869" width="15.7109375" style="54" customWidth="1"/>
    <col min="4870" max="4870" width="15.42578125" style="54" customWidth="1"/>
    <col min="4871" max="4871" width="15.140625" style="54" customWidth="1"/>
    <col min="4872" max="4872" width="15.5703125" style="54" customWidth="1"/>
    <col min="4873" max="4873" width="13.7109375" style="54" customWidth="1"/>
    <col min="4874" max="4874" width="14.5703125" style="54" customWidth="1"/>
    <col min="4875" max="4875" width="9.42578125" style="54" customWidth="1"/>
    <col min="4876" max="4876" width="8" style="54" customWidth="1"/>
    <col min="4877" max="4877" width="8.28515625" style="54" customWidth="1"/>
    <col min="4878" max="4878" width="9" style="54" customWidth="1"/>
    <col min="4879" max="4879" width="16.42578125" style="54" customWidth="1"/>
    <col min="4880" max="4880" width="16.28515625" style="54" customWidth="1"/>
    <col min="4881" max="4881" width="16.7109375" style="54" customWidth="1"/>
    <col min="4882" max="4882" width="15" style="54" customWidth="1"/>
    <col min="4883" max="4883" width="14" style="54" customWidth="1"/>
    <col min="4884" max="4884" width="15.28515625" style="54" customWidth="1"/>
    <col min="4885" max="4885" width="10" style="54" customWidth="1"/>
    <col min="4886" max="4888" width="9.5703125" style="54" customWidth="1"/>
    <col min="4889" max="4889" width="27.85546875" style="54" customWidth="1"/>
    <col min="4890" max="4890" width="14.140625" style="54" customWidth="1"/>
    <col min="4891" max="4891" width="12.42578125" style="54" customWidth="1"/>
    <col min="4892" max="4892" width="13.42578125" style="54" customWidth="1"/>
    <col min="4893" max="4893" width="17.7109375" style="54" customWidth="1"/>
    <col min="4894" max="5122" width="9.140625" style="54"/>
    <col min="5123" max="5123" width="4.7109375" style="54" customWidth="1"/>
    <col min="5124" max="5124" width="20.140625" style="54" customWidth="1"/>
    <col min="5125" max="5125" width="15.7109375" style="54" customWidth="1"/>
    <col min="5126" max="5126" width="15.42578125" style="54" customWidth="1"/>
    <col min="5127" max="5127" width="15.140625" style="54" customWidth="1"/>
    <col min="5128" max="5128" width="15.5703125" style="54" customWidth="1"/>
    <col min="5129" max="5129" width="13.7109375" style="54" customWidth="1"/>
    <col min="5130" max="5130" width="14.5703125" style="54" customWidth="1"/>
    <col min="5131" max="5131" width="9.42578125" style="54" customWidth="1"/>
    <col min="5132" max="5132" width="8" style="54" customWidth="1"/>
    <col min="5133" max="5133" width="8.28515625" style="54" customWidth="1"/>
    <col min="5134" max="5134" width="9" style="54" customWidth="1"/>
    <col min="5135" max="5135" width="16.42578125" style="54" customWidth="1"/>
    <col min="5136" max="5136" width="16.28515625" style="54" customWidth="1"/>
    <col min="5137" max="5137" width="16.7109375" style="54" customWidth="1"/>
    <col min="5138" max="5138" width="15" style="54" customWidth="1"/>
    <col min="5139" max="5139" width="14" style="54" customWidth="1"/>
    <col min="5140" max="5140" width="15.28515625" style="54" customWidth="1"/>
    <col min="5141" max="5141" width="10" style="54" customWidth="1"/>
    <col min="5142" max="5144" width="9.5703125" style="54" customWidth="1"/>
    <col min="5145" max="5145" width="27.85546875" style="54" customWidth="1"/>
    <col min="5146" max="5146" width="14.140625" style="54" customWidth="1"/>
    <col min="5147" max="5147" width="12.42578125" style="54" customWidth="1"/>
    <col min="5148" max="5148" width="13.42578125" style="54" customWidth="1"/>
    <col min="5149" max="5149" width="17.7109375" style="54" customWidth="1"/>
    <col min="5150" max="5378" width="9.140625" style="54"/>
    <col min="5379" max="5379" width="4.7109375" style="54" customWidth="1"/>
    <col min="5380" max="5380" width="20.140625" style="54" customWidth="1"/>
    <col min="5381" max="5381" width="15.7109375" style="54" customWidth="1"/>
    <col min="5382" max="5382" width="15.42578125" style="54" customWidth="1"/>
    <col min="5383" max="5383" width="15.140625" style="54" customWidth="1"/>
    <col min="5384" max="5384" width="15.5703125" style="54" customWidth="1"/>
    <col min="5385" max="5385" width="13.7109375" style="54" customWidth="1"/>
    <col min="5386" max="5386" width="14.5703125" style="54" customWidth="1"/>
    <col min="5387" max="5387" width="9.42578125" style="54" customWidth="1"/>
    <col min="5388" max="5388" width="8" style="54" customWidth="1"/>
    <col min="5389" max="5389" width="8.28515625" style="54" customWidth="1"/>
    <col min="5390" max="5390" width="9" style="54" customWidth="1"/>
    <col min="5391" max="5391" width="16.42578125" style="54" customWidth="1"/>
    <col min="5392" max="5392" width="16.28515625" style="54" customWidth="1"/>
    <col min="5393" max="5393" width="16.7109375" style="54" customWidth="1"/>
    <col min="5394" max="5394" width="15" style="54" customWidth="1"/>
    <col min="5395" max="5395" width="14" style="54" customWidth="1"/>
    <col min="5396" max="5396" width="15.28515625" style="54" customWidth="1"/>
    <col min="5397" max="5397" width="10" style="54" customWidth="1"/>
    <col min="5398" max="5400" width="9.5703125" style="54" customWidth="1"/>
    <col min="5401" max="5401" width="27.85546875" style="54" customWidth="1"/>
    <col min="5402" max="5402" width="14.140625" style="54" customWidth="1"/>
    <col min="5403" max="5403" width="12.42578125" style="54" customWidth="1"/>
    <col min="5404" max="5404" width="13.42578125" style="54" customWidth="1"/>
    <col min="5405" max="5405" width="17.7109375" style="54" customWidth="1"/>
    <col min="5406" max="5634" width="9.140625" style="54"/>
    <col min="5635" max="5635" width="4.7109375" style="54" customWidth="1"/>
    <col min="5636" max="5636" width="20.140625" style="54" customWidth="1"/>
    <col min="5637" max="5637" width="15.7109375" style="54" customWidth="1"/>
    <col min="5638" max="5638" width="15.42578125" style="54" customWidth="1"/>
    <col min="5639" max="5639" width="15.140625" style="54" customWidth="1"/>
    <col min="5640" max="5640" width="15.5703125" style="54" customWidth="1"/>
    <col min="5641" max="5641" width="13.7109375" style="54" customWidth="1"/>
    <col min="5642" max="5642" width="14.5703125" style="54" customWidth="1"/>
    <col min="5643" max="5643" width="9.42578125" style="54" customWidth="1"/>
    <col min="5644" max="5644" width="8" style="54" customWidth="1"/>
    <col min="5645" max="5645" width="8.28515625" style="54" customWidth="1"/>
    <col min="5646" max="5646" width="9" style="54" customWidth="1"/>
    <col min="5647" max="5647" width="16.42578125" style="54" customWidth="1"/>
    <col min="5648" max="5648" width="16.28515625" style="54" customWidth="1"/>
    <col min="5649" max="5649" width="16.7109375" style="54" customWidth="1"/>
    <col min="5650" max="5650" width="15" style="54" customWidth="1"/>
    <col min="5651" max="5651" width="14" style="54" customWidth="1"/>
    <col min="5652" max="5652" width="15.28515625" style="54" customWidth="1"/>
    <col min="5653" max="5653" width="10" style="54" customWidth="1"/>
    <col min="5654" max="5656" width="9.5703125" style="54" customWidth="1"/>
    <col min="5657" max="5657" width="27.85546875" style="54" customWidth="1"/>
    <col min="5658" max="5658" width="14.140625" style="54" customWidth="1"/>
    <col min="5659" max="5659" width="12.42578125" style="54" customWidth="1"/>
    <col min="5660" max="5660" width="13.42578125" style="54" customWidth="1"/>
    <col min="5661" max="5661" width="17.7109375" style="54" customWidth="1"/>
    <col min="5662" max="5890" width="9.140625" style="54"/>
    <col min="5891" max="5891" width="4.7109375" style="54" customWidth="1"/>
    <col min="5892" max="5892" width="20.140625" style="54" customWidth="1"/>
    <col min="5893" max="5893" width="15.7109375" style="54" customWidth="1"/>
    <col min="5894" max="5894" width="15.42578125" style="54" customWidth="1"/>
    <col min="5895" max="5895" width="15.140625" style="54" customWidth="1"/>
    <col min="5896" max="5896" width="15.5703125" style="54" customWidth="1"/>
    <col min="5897" max="5897" width="13.7109375" style="54" customWidth="1"/>
    <col min="5898" max="5898" width="14.5703125" style="54" customWidth="1"/>
    <col min="5899" max="5899" width="9.42578125" style="54" customWidth="1"/>
    <col min="5900" max="5900" width="8" style="54" customWidth="1"/>
    <col min="5901" max="5901" width="8.28515625" style="54" customWidth="1"/>
    <col min="5902" max="5902" width="9" style="54" customWidth="1"/>
    <col min="5903" max="5903" width="16.42578125" style="54" customWidth="1"/>
    <col min="5904" max="5904" width="16.28515625" style="54" customWidth="1"/>
    <col min="5905" max="5905" width="16.7109375" style="54" customWidth="1"/>
    <col min="5906" max="5906" width="15" style="54" customWidth="1"/>
    <col min="5907" max="5907" width="14" style="54" customWidth="1"/>
    <col min="5908" max="5908" width="15.28515625" style="54" customWidth="1"/>
    <col min="5909" max="5909" width="10" style="54" customWidth="1"/>
    <col min="5910" max="5912" width="9.5703125" style="54" customWidth="1"/>
    <col min="5913" max="5913" width="27.85546875" style="54" customWidth="1"/>
    <col min="5914" max="5914" width="14.140625" style="54" customWidth="1"/>
    <col min="5915" max="5915" width="12.42578125" style="54" customWidth="1"/>
    <col min="5916" max="5916" width="13.42578125" style="54" customWidth="1"/>
    <col min="5917" max="5917" width="17.7109375" style="54" customWidth="1"/>
    <col min="5918" max="6146" width="9.140625" style="54"/>
    <col min="6147" max="6147" width="4.7109375" style="54" customWidth="1"/>
    <col min="6148" max="6148" width="20.140625" style="54" customWidth="1"/>
    <col min="6149" max="6149" width="15.7109375" style="54" customWidth="1"/>
    <col min="6150" max="6150" width="15.42578125" style="54" customWidth="1"/>
    <col min="6151" max="6151" width="15.140625" style="54" customWidth="1"/>
    <col min="6152" max="6152" width="15.5703125" style="54" customWidth="1"/>
    <col min="6153" max="6153" width="13.7109375" style="54" customWidth="1"/>
    <col min="6154" max="6154" width="14.5703125" style="54" customWidth="1"/>
    <col min="6155" max="6155" width="9.42578125" style="54" customWidth="1"/>
    <col min="6156" max="6156" width="8" style="54" customWidth="1"/>
    <col min="6157" max="6157" width="8.28515625" style="54" customWidth="1"/>
    <col min="6158" max="6158" width="9" style="54" customWidth="1"/>
    <col min="6159" max="6159" width="16.42578125" style="54" customWidth="1"/>
    <col min="6160" max="6160" width="16.28515625" style="54" customWidth="1"/>
    <col min="6161" max="6161" width="16.7109375" style="54" customWidth="1"/>
    <col min="6162" max="6162" width="15" style="54" customWidth="1"/>
    <col min="6163" max="6163" width="14" style="54" customWidth="1"/>
    <col min="6164" max="6164" width="15.28515625" style="54" customWidth="1"/>
    <col min="6165" max="6165" width="10" style="54" customWidth="1"/>
    <col min="6166" max="6168" width="9.5703125" style="54" customWidth="1"/>
    <col min="6169" max="6169" width="27.85546875" style="54" customWidth="1"/>
    <col min="6170" max="6170" width="14.140625" style="54" customWidth="1"/>
    <col min="6171" max="6171" width="12.42578125" style="54" customWidth="1"/>
    <col min="6172" max="6172" width="13.42578125" style="54" customWidth="1"/>
    <col min="6173" max="6173" width="17.7109375" style="54" customWidth="1"/>
    <col min="6174" max="6402" width="9.140625" style="54"/>
    <col min="6403" max="6403" width="4.7109375" style="54" customWidth="1"/>
    <col min="6404" max="6404" width="20.140625" style="54" customWidth="1"/>
    <col min="6405" max="6405" width="15.7109375" style="54" customWidth="1"/>
    <col min="6406" max="6406" width="15.42578125" style="54" customWidth="1"/>
    <col min="6407" max="6407" width="15.140625" style="54" customWidth="1"/>
    <col min="6408" max="6408" width="15.5703125" style="54" customWidth="1"/>
    <col min="6409" max="6409" width="13.7109375" style="54" customWidth="1"/>
    <col min="6410" max="6410" width="14.5703125" style="54" customWidth="1"/>
    <col min="6411" max="6411" width="9.42578125" style="54" customWidth="1"/>
    <col min="6412" max="6412" width="8" style="54" customWidth="1"/>
    <col min="6413" max="6413" width="8.28515625" style="54" customWidth="1"/>
    <col min="6414" max="6414" width="9" style="54" customWidth="1"/>
    <col min="6415" max="6415" width="16.42578125" style="54" customWidth="1"/>
    <col min="6416" max="6416" width="16.28515625" style="54" customWidth="1"/>
    <col min="6417" max="6417" width="16.7109375" style="54" customWidth="1"/>
    <col min="6418" max="6418" width="15" style="54" customWidth="1"/>
    <col min="6419" max="6419" width="14" style="54" customWidth="1"/>
    <col min="6420" max="6420" width="15.28515625" style="54" customWidth="1"/>
    <col min="6421" max="6421" width="10" style="54" customWidth="1"/>
    <col min="6422" max="6424" width="9.5703125" style="54" customWidth="1"/>
    <col min="6425" max="6425" width="27.85546875" style="54" customWidth="1"/>
    <col min="6426" max="6426" width="14.140625" style="54" customWidth="1"/>
    <col min="6427" max="6427" width="12.42578125" style="54" customWidth="1"/>
    <col min="6428" max="6428" width="13.42578125" style="54" customWidth="1"/>
    <col min="6429" max="6429" width="17.7109375" style="54" customWidth="1"/>
    <col min="6430" max="6658" width="9.140625" style="54"/>
    <col min="6659" max="6659" width="4.7109375" style="54" customWidth="1"/>
    <col min="6660" max="6660" width="20.140625" style="54" customWidth="1"/>
    <col min="6661" max="6661" width="15.7109375" style="54" customWidth="1"/>
    <col min="6662" max="6662" width="15.42578125" style="54" customWidth="1"/>
    <col min="6663" max="6663" width="15.140625" style="54" customWidth="1"/>
    <col min="6664" max="6664" width="15.5703125" style="54" customWidth="1"/>
    <col min="6665" max="6665" width="13.7109375" style="54" customWidth="1"/>
    <col min="6666" max="6666" width="14.5703125" style="54" customWidth="1"/>
    <col min="6667" max="6667" width="9.42578125" style="54" customWidth="1"/>
    <col min="6668" max="6668" width="8" style="54" customWidth="1"/>
    <col min="6669" max="6669" width="8.28515625" style="54" customWidth="1"/>
    <col min="6670" max="6670" width="9" style="54" customWidth="1"/>
    <col min="6671" max="6671" width="16.42578125" style="54" customWidth="1"/>
    <col min="6672" max="6672" width="16.28515625" style="54" customWidth="1"/>
    <col min="6673" max="6673" width="16.7109375" style="54" customWidth="1"/>
    <col min="6674" max="6674" width="15" style="54" customWidth="1"/>
    <col min="6675" max="6675" width="14" style="54" customWidth="1"/>
    <col min="6676" max="6676" width="15.28515625" style="54" customWidth="1"/>
    <col min="6677" max="6677" width="10" style="54" customWidth="1"/>
    <col min="6678" max="6680" width="9.5703125" style="54" customWidth="1"/>
    <col min="6681" max="6681" width="27.85546875" style="54" customWidth="1"/>
    <col min="6682" max="6682" width="14.140625" style="54" customWidth="1"/>
    <col min="6683" max="6683" width="12.42578125" style="54" customWidth="1"/>
    <col min="6684" max="6684" width="13.42578125" style="54" customWidth="1"/>
    <col min="6685" max="6685" width="17.7109375" style="54" customWidth="1"/>
    <col min="6686" max="6914" width="9.140625" style="54"/>
    <col min="6915" max="6915" width="4.7109375" style="54" customWidth="1"/>
    <col min="6916" max="6916" width="20.140625" style="54" customWidth="1"/>
    <col min="6917" max="6917" width="15.7109375" style="54" customWidth="1"/>
    <col min="6918" max="6918" width="15.42578125" style="54" customWidth="1"/>
    <col min="6919" max="6919" width="15.140625" style="54" customWidth="1"/>
    <col min="6920" max="6920" width="15.5703125" style="54" customWidth="1"/>
    <col min="6921" max="6921" width="13.7109375" style="54" customWidth="1"/>
    <col min="6922" max="6922" width="14.5703125" style="54" customWidth="1"/>
    <col min="6923" max="6923" width="9.42578125" style="54" customWidth="1"/>
    <col min="6924" max="6924" width="8" style="54" customWidth="1"/>
    <col min="6925" max="6925" width="8.28515625" style="54" customWidth="1"/>
    <col min="6926" max="6926" width="9" style="54" customWidth="1"/>
    <col min="6927" max="6927" width="16.42578125" style="54" customWidth="1"/>
    <col min="6928" max="6928" width="16.28515625" style="54" customWidth="1"/>
    <col min="6929" max="6929" width="16.7109375" style="54" customWidth="1"/>
    <col min="6930" max="6930" width="15" style="54" customWidth="1"/>
    <col min="6931" max="6931" width="14" style="54" customWidth="1"/>
    <col min="6932" max="6932" width="15.28515625" style="54" customWidth="1"/>
    <col min="6933" max="6933" width="10" style="54" customWidth="1"/>
    <col min="6934" max="6936" width="9.5703125" style="54" customWidth="1"/>
    <col min="6937" max="6937" width="27.85546875" style="54" customWidth="1"/>
    <col min="6938" max="6938" width="14.140625" style="54" customWidth="1"/>
    <col min="6939" max="6939" width="12.42578125" style="54" customWidth="1"/>
    <col min="6940" max="6940" width="13.42578125" style="54" customWidth="1"/>
    <col min="6941" max="6941" width="17.7109375" style="54" customWidth="1"/>
    <col min="6942" max="7170" width="9.140625" style="54"/>
    <col min="7171" max="7171" width="4.7109375" style="54" customWidth="1"/>
    <col min="7172" max="7172" width="20.140625" style="54" customWidth="1"/>
    <col min="7173" max="7173" width="15.7109375" style="54" customWidth="1"/>
    <col min="7174" max="7174" width="15.42578125" style="54" customWidth="1"/>
    <col min="7175" max="7175" width="15.140625" style="54" customWidth="1"/>
    <col min="7176" max="7176" width="15.5703125" style="54" customWidth="1"/>
    <col min="7177" max="7177" width="13.7109375" style="54" customWidth="1"/>
    <col min="7178" max="7178" width="14.5703125" style="54" customWidth="1"/>
    <col min="7179" max="7179" width="9.42578125" style="54" customWidth="1"/>
    <col min="7180" max="7180" width="8" style="54" customWidth="1"/>
    <col min="7181" max="7181" width="8.28515625" style="54" customWidth="1"/>
    <col min="7182" max="7182" width="9" style="54" customWidth="1"/>
    <col min="7183" max="7183" width="16.42578125" style="54" customWidth="1"/>
    <col min="7184" max="7184" width="16.28515625" style="54" customWidth="1"/>
    <col min="7185" max="7185" width="16.7109375" style="54" customWidth="1"/>
    <col min="7186" max="7186" width="15" style="54" customWidth="1"/>
    <col min="7187" max="7187" width="14" style="54" customWidth="1"/>
    <col min="7188" max="7188" width="15.28515625" style="54" customWidth="1"/>
    <col min="7189" max="7189" width="10" style="54" customWidth="1"/>
    <col min="7190" max="7192" width="9.5703125" style="54" customWidth="1"/>
    <col min="7193" max="7193" width="27.85546875" style="54" customWidth="1"/>
    <col min="7194" max="7194" width="14.140625" style="54" customWidth="1"/>
    <col min="7195" max="7195" width="12.42578125" style="54" customWidth="1"/>
    <col min="7196" max="7196" width="13.42578125" style="54" customWidth="1"/>
    <col min="7197" max="7197" width="17.7109375" style="54" customWidth="1"/>
    <col min="7198" max="7426" width="9.140625" style="54"/>
    <col min="7427" max="7427" width="4.7109375" style="54" customWidth="1"/>
    <col min="7428" max="7428" width="20.140625" style="54" customWidth="1"/>
    <col min="7429" max="7429" width="15.7109375" style="54" customWidth="1"/>
    <col min="7430" max="7430" width="15.42578125" style="54" customWidth="1"/>
    <col min="7431" max="7431" width="15.140625" style="54" customWidth="1"/>
    <col min="7432" max="7432" width="15.5703125" style="54" customWidth="1"/>
    <col min="7433" max="7433" width="13.7109375" style="54" customWidth="1"/>
    <col min="7434" max="7434" width="14.5703125" style="54" customWidth="1"/>
    <col min="7435" max="7435" width="9.42578125" style="54" customWidth="1"/>
    <col min="7436" max="7436" width="8" style="54" customWidth="1"/>
    <col min="7437" max="7437" width="8.28515625" style="54" customWidth="1"/>
    <col min="7438" max="7438" width="9" style="54" customWidth="1"/>
    <col min="7439" max="7439" width="16.42578125" style="54" customWidth="1"/>
    <col min="7440" max="7440" width="16.28515625" style="54" customWidth="1"/>
    <col min="7441" max="7441" width="16.7109375" style="54" customWidth="1"/>
    <col min="7442" max="7442" width="15" style="54" customWidth="1"/>
    <col min="7443" max="7443" width="14" style="54" customWidth="1"/>
    <col min="7444" max="7444" width="15.28515625" style="54" customWidth="1"/>
    <col min="7445" max="7445" width="10" style="54" customWidth="1"/>
    <col min="7446" max="7448" width="9.5703125" style="54" customWidth="1"/>
    <col min="7449" max="7449" width="27.85546875" style="54" customWidth="1"/>
    <col min="7450" max="7450" width="14.140625" style="54" customWidth="1"/>
    <col min="7451" max="7451" width="12.42578125" style="54" customWidth="1"/>
    <col min="7452" max="7452" width="13.42578125" style="54" customWidth="1"/>
    <col min="7453" max="7453" width="17.7109375" style="54" customWidth="1"/>
    <col min="7454" max="7682" width="9.140625" style="54"/>
    <col min="7683" max="7683" width="4.7109375" style="54" customWidth="1"/>
    <col min="7684" max="7684" width="20.140625" style="54" customWidth="1"/>
    <col min="7685" max="7685" width="15.7109375" style="54" customWidth="1"/>
    <col min="7686" max="7686" width="15.42578125" style="54" customWidth="1"/>
    <col min="7687" max="7687" width="15.140625" style="54" customWidth="1"/>
    <col min="7688" max="7688" width="15.5703125" style="54" customWidth="1"/>
    <col min="7689" max="7689" width="13.7109375" style="54" customWidth="1"/>
    <col min="7690" max="7690" width="14.5703125" style="54" customWidth="1"/>
    <col min="7691" max="7691" width="9.42578125" style="54" customWidth="1"/>
    <col min="7692" max="7692" width="8" style="54" customWidth="1"/>
    <col min="7693" max="7693" width="8.28515625" style="54" customWidth="1"/>
    <col min="7694" max="7694" width="9" style="54" customWidth="1"/>
    <col min="7695" max="7695" width="16.42578125" style="54" customWidth="1"/>
    <col min="7696" max="7696" width="16.28515625" style="54" customWidth="1"/>
    <col min="7697" max="7697" width="16.7109375" style="54" customWidth="1"/>
    <col min="7698" max="7698" width="15" style="54" customWidth="1"/>
    <col min="7699" max="7699" width="14" style="54" customWidth="1"/>
    <col min="7700" max="7700" width="15.28515625" style="54" customWidth="1"/>
    <col min="7701" max="7701" width="10" style="54" customWidth="1"/>
    <col min="7702" max="7704" width="9.5703125" style="54" customWidth="1"/>
    <col min="7705" max="7705" width="27.85546875" style="54" customWidth="1"/>
    <col min="7706" max="7706" width="14.140625" style="54" customWidth="1"/>
    <col min="7707" max="7707" width="12.42578125" style="54" customWidth="1"/>
    <col min="7708" max="7708" width="13.42578125" style="54" customWidth="1"/>
    <col min="7709" max="7709" width="17.7109375" style="54" customWidth="1"/>
    <col min="7710" max="7938" width="9.140625" style="54"/>
    <col min="7939" max="7939" width="4.7109375" style="54" customWidth="1"/>
    <col min="7940" max="7940" width="20.140625" style="54" customWidth="1"/>
    <col min="7941" max="7941" width="15.7109375" style="54" customWidth="1"/>
    <col min="7942" max="7942" width="15.42578125" style="54" customWidth="1"/>
    <col min="7943" max="7943" width="15.140625" style="54" customWidth="1"/>
    <col min="7944" max="7944" width="15.5703125" style="54" customWidth="1"/>
    <col min="7945" max="7945" width="13.7109375" style="54" customWidth="1"/>
    <col min="7946" max="7946" width="14.5703125" style="54" customWidth="1"/>
    <col min="7947" max="7947" width="9.42578125" style="54" customWidth="1"/>
    <col min="7948" max="7948" width="8" style="54" customWidth="1"/>
    <col min="7949" max="7949" width="8.28515625" style="54" customWidth="1"/>
    <col min="7950" max="7950" width="9" style="54" customWidth="1"/>
    <col min="7951" max="7951" width="16.42578125" style="54" customWidth="1"/>
    <col min="7952" max="7952" width="16.28515625" style="54" customWidth="1"/>
    <col min="7953" max="7953" width="16.7109375" style="54" customWidth="1"/>
    <col min="7954" max="7954" width="15" style="54" customWidth="1"/>
    <col min="7955" max="7955" width="14" style="54" customWidth="1"/>
    <col min="7956" max="7956" width="15.28515625" style="54" customWidth="1"/>
    <col min="7957" max="7957" width="10" style="54" customWidth="1"/>
    <col min="7958" max="7960" width="9.5703125" style="54" customWidth="1"/>
    <col min="7961" max="7961" width="27.85546875" style="54" customWidth="1"/>
    <col min="7962" max="7962" width="14.140625" style="54" customWidth="1"/>
    <col min="7963" max="7963" width="12.42578125" style="54" customWidth="1"/>
    <col min="7964" max="7964" width="13.42578125" style="54" customWidth="1"/>
    <col min="7965" max="7965" width="17.7109375" style="54" customWidth="1"/>
    <col min="7966" max="8194" width="9.140625" style="54"/>
    <col min="8195" max="8195" width="4.7109375" style="54" customWidth="1"/>
    <col min="8196" max="8196" width="20.140625" style="54" customWidth="1"/>
    <col min="8197" max="8197" width="15.7109375" style="54" customWidth="1"/>
    <col min="8198" max="8198" width="15.42578125" style="54" customWidth="1"/>
    <col min="8199" max="8199" width="15.140625" style="54" customWidth="1"/>
    <col min="8200" max="8200" width="15.5703125" style="54" customWidth="1"/>
    <col min="8201" max="8201" width="13.7109375" style="54" customWidth="1"/>
    <col min="8202" max="8202" width="14.5703125" style="54" customWidth="1"/>
    <col min="8203" max="8203" width="9.42578125" style="54" customWidth="1"/>
    <col min="8204" max="8204" width="8" style="54" customWidth="1"/>
    <col min="8205" max="8205" width="8.28515625" style="54" customWidth="1"/>
    <col min="8206" max="8206" width="9" style="54" customWidth="1"/>
    <col min="8207" max="8207" width="16.42578125" style="54" customWidth="1"/>
    <col min="8208" max="8208" width="16.28515625" style="54" customWidth="1"/>
    <col min="8209" max="8209" width="16.7109375" style="54" customWidth="1"/>
    <col min="8210" max="8210" width="15" style="54" customWidth="1"/>
    <col min="8211" max="8211" width="14" style="54" customWidth="1"/>
    <col min="8212" max="8212" width="15.28515625" style="54" customWidth="1"/>
    <col min="8213" max="8213" width="10" style="54" customWidth="1"/>
    <col min="8214" max="8216" width="9.5703125" style="54" customWidth="1"/>
    <col min="8217" max="8217" width="27.85546875" style="54" customWidth="1"/>
    <col min="8218" max="8218" width="14.140625" style="54" customWidth="1"/>
    <col min="8219" max="8219" width="12.42578125" style="54" customWidth="1"/>
    <col min="8220" max="8220" width="13.42578125" style="54" customWidth="1"/>
    <col min="8221" max="8221" width="17.7109375" style="54" customWidth="1"/>
    <col min="8222" max="8450" width="9.140625" style="54"/>
    <col min="8451" max="8451" width="4.7109375" style="54" customWidth="1"/>
    <col min="8452" max="8452" width="20.140625" style="54" customWidth="1"/>
    <col min="8453" max="8453" width="15.7109375" style="54" customWidth="1"/>
    <col min="8454" max="8454" width="15.42578125" style="54" customWidth="1"/>
    <col min="8455" max="8455" width="15.140625" style="54" customWidth="1"/>
    <col min="8456" max="8456" width="15.5703125" style="54" customWidth="1"/>
    <col min="8457" max="8457" width="13.7109375" style="54" customWidth="1"/>
    <col min="8458" max="8458" width="14.5703125" style="54" customWidth="1"/>
    <col min="8459" max="8459" width="9.42578125" style="54" customWidth="1"/>
    <col min="8460" max="8460" width="8" style="54" customWidth="1"/>
    <col min="8461" max="8461" width="8.28515625" style="54" customWidth="1"/>
    <col min="8462" max="8462" width="9" style="54" customWidth="1"/>
    <col min="8463" max="8463" width="16.42578125" style="54" customWidth="1"/>
    <col min="8464" max="8464" width="16.28515625" style="54" customWidth="1"/>
    <col min="8465" max="8465" width="16.7109375" style="54" customWidth="1"/>
    <col min="8466" max="8466" width="15" style="54" customWidth="1"/>
    <col min="8467" max="8467" width="14" style="54" customWidth="1"/>
    <col min="8468" max="8468" width="15.28515625" style="54" customWidth="1"/>
    <col min="8469" max="8469" width="10" style="54" customWidth="1"/>
    <col min="8470" max="8472" width="9.5703125" style="54" customWidth="1"/>
    <col min="8473" max="8473" width="27.85546875" style="54" customWidth="1"/>
    <col min="8474" max="8474" width="14.140625" style="54" customWidth="1"/>
    <col min="8475" max="8475" width="12.42578125" style="54" customWidth="1"/>
    <col min="8476" max="8476" width="13.42578125" style="54" customWidth="1"/>
    <col min="8477" max="8477" width="17.7109375" style="54" customWidth="1"/>
    <col min="8478" max="8706" width="9.140625" style="54"/>
    <col min="8707" max="8707" width="4.7109375" style="54" customWidth="1"/>
    <col min="8708" max="8708" width="20.140625" style="54" customWidth="1"/>
    <col min="8709" max="8709" width="15.7109375" style="54" customWidth="1"/>
    <col min="8710" max="8710" width="15.42578125" style="54" customWidth="1"/>
    <col min="8711" max="8711" width="15.140625" style="54" customWidth="1"/>
    <col min="8712" max="8712" width="15.5703125" style="54" customWidth="1"/>
    <col min="8713" max="8713" width="13.7109375" style="54" customWidth="1"/>
    <col min="8714" max="8714" width="14.5703125" style="54" customWidth="1"/>
    <col min="8715" max="8715" width="9.42578125" style="54" customWidth="1"/>
    <col min="8716" max="8716" width="8" style="54" customWidth="1"/>
    <col min="8717" max="8717" width="8.28515625" style="54" customWidth="1"/>
    <col min="8718" max="8718" width="9" style="54" customWidth="1"/>
    <col min="8719" max="8719" width="16.42578125" style="54" customWidth="1"/>
    <col min="8720" max="8720" width="16.28515625" style="54" customWidth="1"/>
    <col min="8721" max="8721" width="16.7109375" style="54" customWidth="1"/>
    <col min="8722" max="8722" width="15" style="54" customWidth="1"/>
    <col min="8723" max="8723" width="14" style="54" customWidth="1"/>
    <col min="8724" max="8724" width="15.28515625" style="54" customWidth="1"/>
    <col min="8725" max="8725" width="10" style="54" customWidth="1"/>
    <col min="8726" max="8728" width="9.5703125" style="54" customWidth="1"/>
    <col min="8729" max="8729" width="27.85546875" style="54" customWidth="1"/>
    <col min="8730" max="8730" width="14.140625" style="54" customWidth="1"/>
    <col min="8731" max="8731" width="12.42578125" style="54" customWidth="1"/>
    <col min="8732" max="8732" width="13.42578125" style="54" customWidth="1"/>
    <col min="8733" max="8733" width="17.7109375" style="54" customWidth="1"/>
    <col min="8734" max="8962" width="9.140625" style="54"/>
    <col min="8963" max="8963" width="4.7109375" style="54" customWidth="1"/>
    <col min="8964" max="8964" width="20.140625" style="54" customWidth="1"/>
    <col min="8965" max="8965" width="15.7109375" style="54" customWidth="1"/>
    <col min="8966" max="8966" width="15.42578125" style="54" customWidth="1"/>
    <col min="8967" max="8967" width="15.140625" style="54" customWidth="1"/>
    <col min="8968" max="8968" width="15.5703125" style="54" customWidth="1"/>
    <col min="8969" max="8969" width="13.7109375" style="54" customWidth="1"/>
    <col min="8970" max="8970" width="14.5703125" style="54" customWidth="1"/>
    <col min="8971" max="8971" width="9.42578125" style="54" customWidth="1"/>
    <col min="8972" max="8972" width="8" style="54" customWidth="1"/>
    <col min="8973" max="8973" width="8.28515625" style="54" customWidth="1"/>
    <col min="8974" max="8974" width="9" style="54" customWidth="1"/>
    <col min="8975" max="8975" width="16.42578125" style="54" customWidth="1"/>
    <col min="8976" max="8976" width="16.28515625" style="54" customWidth="1"/>
    <col min="8977" max="8977" width="16.7109375" style="54" customWidth="1"/>
    <col min="8978" max="8978" width="15" style="54" customWidth="1"/>
    <col min="8979" max="8979" width="14" style="54" customWidth="1"/>
    <col min="8980" max="8980" width="15.28515625" style="54" customWidth="1"/>
    <col min="8981" max="8981" width="10" style="54" customWidth="1"/>
    <col min="8982" max="8984" width="9.5703125" style="54" customWidth="1"/>
    <col min="8985" max="8985" width="27.85546875" style="54" customWidth="1"/>
    <col min="8986" max="8986" width="14.140625" style="54" customWidth="1"/>
    <col min="8987" max="8987" width="12.42578125" style="54" customWidth="1"/>
    <col min="8988" max="8988" width="13.42578125" style="54" customWidth="1"/>
    <col min="8989" max="8989" width="17.7109375" style="54" customWidth="1"/>
    <col min="8990" max="9218" width="9.140625" style="54"/>
    <col min="9219" max="9219" width="4.7109375" style="54" customWidth="1"/>
    <col min="9220" max="9220" width="20.140625" style="54" customWidth="1"/>
    <col min="9221" max="9221" width="15.7109375" style="54" customWidth="1"/>
    <col min="9222" max="9222" width="15.42578125" style="54" customWidth="1"/>
    <col min="9223" max="9223" width="15.140625" style="54" customWidth="1"/>
    <col min="9224" max="9224" width="15.5703125" style="54" customWidth="1"/>
    <col min="9225" max="9225" width="13.7109375" style="54" customWidth="1"/>
    <col min="9226" max="9226" width="14.5703125" style="54" customWidth="1"/>
    <col min="9227" max="9227" width="9.42578125" style="54" customWidth="1"/>
    <col min="9228" max="9228" width="8" style="54" customWidth="1"/>
    <col min="9229" max="9229" width="8.28515625" style="54" customWidth="1"/>
    <col min="9230" max="9230" width="9" style="54" customWidth="1"/>
    <col min="9231" max="9231" width="16.42578125" style="54" customWidth="1"/>
    <col min="9232" max="9232" width="16.28515625" style="54" customWidth="1"/>
    <col min="9233" max="9233" width="16.7109375" style="54" customWidth="1"/>
    <col min="9234" max="9234" width="15" style="54" customWidth="1"/>
    <col min="9235" max="9235" width="14" style="54" customWidth="1"/>
    <col min="9236" max="9236" width="15.28515625" style="54" customWidth="1"/>
    <col min="9237" max="9237" width="10" style="54" customWidth="1"/>
    <col min="9238" max="9240" width="9.5703125" style="54" customWidth="1"/>
    <col min="9241" max="9241" width="27.85546875" style="54" customWidth="1"/>
    <col min="9242" max="9242" width="14.140625" style="54" customWidth="1"/>
    <col min="9243" max="9243" width="12.42578125" style="54" customWidth="1"/>
    <col min="9244" max="9244" width="13.42578125" style="54" customWidth="1"/>
    <col min="9245" max="9245" width="17.7109375" style="54" customWidth="1"/>
    <col min="9246" max="9474" width="9.140625" style="54"/>
    <col min="9475" max="9475" width="4.7109375" style="54" customWidth="1"/>
    <col min="9476" max="9476" width="20.140625" style="54" customWidth="1"/>
    <col min="9477" max="9477" width="15.7109375" style="54" customWidth="1"/>
    <col min="9478" max="9478" width="15.42578125" style="54" customWidth="1"/>
    <col min="9479" max="9479" width="15.140625" style="54" customWidth="1"/>
    <col min="9480" max="9480" width="15.5703125" style="54" customWidth="1"/>
    <col min="9481" max="9481" width="13.7109375" style="54" customWidth="1"/>
    <col min="9482" max="9482" width="14.5703125" style="54" customWidth="1"/>
    <col min="9483" max="9483" width="9.42578125" style="54" customWidth="1"/>
    <col min="9484" max="9484" width="8" style="54" customWidth="1"/>
    <col min="9485" max="9485" width="8.28515625" style="54" customWidth="1"/>
    <col min="9486" max="9486" width="9" style="54" customWidth="1"/>
    <col min="9487" max="9487" width="16.42578125" style="54" customWidth="1"/>
    <col min="9488" max="9488" width="16.28515625" style="54" customWidth="1"/>
    <col min="9489" max="9489" width="16.7109375" style="54" customWidth="1"/>
    <col min="9490" max="9490" width="15" style="54" customWidth="1"/>
    <col min="9491" max="9491" width="14" style="54" customWidth="1"/>
    <col min="9492" max="9492" width="15.28515625" style="54" customWidth="1"/>
    <col min="9493" max="9493" width="10" style="54" customWidth="1"/>
    <col min="9494" max="9496" width="9.5703125" style="54" customWidth="1"/>
    <col min="9497" max="9497" width="27.85546875" style="54" customWidth="1"/>
    <col min="9498" max="9498" width="14.140625" style="54" customWidth="1"/>
    <col min="9499" max="9499" width="12.42578125" style="54" customWidth="1"/>
    <col min="9500" max="9500" width="13.42578125" style="54" customWidth="1"/>
    <col min="9501" max="9501" width="17.7109375" style="54" customWidth="1"/>
    <col min="9502" max="9730" width="9.140625" style="54"/>
    <col min="9731" max="9731" width="4.7109375" style="54" customWidth="1"/>
    <col min="9732" max="9732" width="20.140625" style="54" customWidth="1"/>
    <col min="9733" max="9733" width="15.7109375" style="54" customWidth="1"/>
    <col min="9734" max="9734" width="15.42578125" style="54" customWidth="1"/>
    <col min="9735" max="9735" width="15.140625" style="54" customWidth="1"/>
    <col min="9736" max="9736" width="15.5703125" style="54" customWidth="1"/>
    <col min="9737" max="9737" width="13.7109375" style="54" customWidth="1"/>
    <col min="9738" max="9738" width="14.5703125" style="54" customWidth="1"/>
    <col min="9739" max="9739" width="9.42578125" style="54" customWidth="1"/>
    <col min="9740" max="9740" width="8" style="54" customWidth="1"/>
    <col min="9741" max="9741" width="8.28515625" style="54" customWidth="1"/>
    <col min="9742" max="9742" width="9" style="54" customWidth="1"/>
    <col min="9743" max="9743" width="16.42578125" style="54" customWidth="1"/>
    <col min="9744" max="9744" width="16.28515625" style="54" customWidth="1"/>
    <col min="9745" max="9745" width="16.7109375" style="54" customWidth="1"/>
    <col min="9746" max="9746" width="15" style="54" customWidth="1"/>
    <col min="9747" max="9747" width="14" style="54" customWidth="1"/>
    <col min="9748" max="9748" width="15.28515625" style="54" customWidth="1"/>
    <col min="9749" max="9749" width="10" style="54" customWidth="1"/>
    <col min="9750" max="9752" width="9.5703125" style="54" customWidth="1"/>
    <col min="9753" max="9753" width="27.85546875" style="54" customWidth="1"/>
    <col min="9754" max="9754" width="14.140625" style="54" customWidth="1"/>
    <col min="9755" max="9755" width="12.42578125" style="54" customWidth="1"/>
    <col min="9756" max="9756" width="13.42578125" style="54" customWidth="1"/>
    <col min="9757" max="9757" width="17.7109375" style="54" customWidth="1"/>
    <col min="9758" max="9986" width="9.140625" style="54"/>
    <col min="9987" max="9987" width="4.7109375" style="54" customWidth="1"/>
    <col min="9988" max="9988" width="20.140625" style="54" customWidth="1"/>
    <col min="9989" max="9989" width="15.7109375" style="54" customWidth="1"/>
    <col min="9990" max="9990" width="15.42578125" style="54" customWidth="1"/>
    <col min="9991" max="9991" width="15.140625" style="54" customWidth="1"/>
    <col min="9992" max="9992" width="15.5703125" style="54" customWidth="1"/>
    <col min="9993" max="9993" width="13.7109375" style="54" customWidth="1"/>
    <col min="9994" max="9994" width="14.5703125" style="54" customWidth="1"/>
    <col min="9995" max="9995" width="9.42578125" style="54" customWidth="1"/>
    <col min="9996" max="9996" width="8" style="54" customWidth="1"/>
    <col min="9997" max="9997" width="8.28515625" style="54" customWidth="1"/>
    <col min="9998" max="9998" width="9" style="54" customWidth="1"/>
    <col min="9999" max="9999" width="16.42578125" style="54" customWidth="1"/>
    <col min="10000" max="10000" width="16.28515625" style="54" customWidth="1"/>
    <col min="10001" max="10001" width="16.7109375" style="54" customWidth="1"/>
    <col min="10002" max="10002" width="15" style="54" customWidth="1"/>
    <col min="10003" max="10003" width="14" style="54" customWidth="1"/>
    <col min="10004" max="10004" width="15.28515625" style="54" customWidth="1"/>
    <col min="10005" max="10005" width="10" style="54" customWidth="1"/>
    <col min="10006" max="10008" width="9.5703125" style="54" customWidth="1"/>
    <col min="10009" max="10009" width="27.85546875" style="54" customWidth="1"/>
    <col min="10010" max="10010" width="14.140625" style="54" customWidth="1"/>
    <col min="10011" max="10011" width="12.42578125" style="54" customWidth="1"/>
    <col min="10012" max="10012" width="13.42578125" style="54" customWidth="1"/>
    <col min="10013" max="10013" width="17.7109375" style="54" customWidth="1"/>
    <col min="10014" max="10242" width="9.140625" style="54"/>
    <col min="10243" max="10243" width="4.7109375" style="54" customWidth="1"/>
    <col min="10244" max="10244" width="20.140625" style="54" customWidth="1"/>
    <col min="10245" max="10245" width="15.7109375" style="54" customWidth="1"/>
    <col min="10246" max="10246" width="15.42578125" style="54" customWidth="1"/>
    <col min="10247" max="10247" width="15.140625" style="54" customWidth="1"/>
    <col min="10248" max="10248" width="15.5703125" style="54" customWidth="1"/>
    <col min="10249" max="10249" width="13.7109375" style="54" customWidth="1"/>
    <col min="10250" max="10250" width="14.5703125" style="54" customWidth="1"/>
    <col min="10251" max="10251" width="9.42578125" style="54" customWidth="1"/>
    <col min="10252" max="10252" width="8" style="54" customWidth="1"/>
    <col min="10253" max="10253" width="8.28515625" style="54" customWidth="1"/>
    <col min="10254" max="10254" width="9" style="54" customWidth="1"/>
    <col min="10255" max="10255" width="16.42578125" style="54" customWidth="1"/>
    <col min="10256" max="10256" width="16.28515625" style="54" customWidth="1"/>
    <col min="10257" max="10257" width="16.7109375" style="54" customWidth="1"/>
    <col min="10258" max="10258" width="15" style="54" customWidth="1"/>
    <col min="10259" max="10259" width="14" style="54" customWidth="1"/>
    <col min="10260" max="10260" width="15.28515625" style="54" customWidth="1"/>
    <col min="10261" max="10261" width="10" style="54" customWidth="1"/>
    <col min="10262" max="10264" width="9.5703125" style="54" customWidth="1"/>
    <col min="10265" max="10265" width="27.85546875" style="54" customWidth="1"/>
    <col min="10266" max="10266" width="14.140625" style="54" customWidth="1"/>
    <col min="10267" max="10267" width="12.42578125" style="54" customWidth="1"/>
    <col min="10268" max="10268" width="13.42578125" style="54" customWidth="1"/>
    <col min="10269" max="10269" width="17.7109375" style="54" customWidth="1"/>
    <col min="10270" max="10498" width="9.140625" style="54"/>
    <col min="10499" max="10499" width="4.7109375" style="54" customWidth="1"/>
    <col min="10500" max="10500" width="20.140625" style="54" customWidth="1"/>
    <col min="10501" max="10501" width="15.7109375" style="54" customWidth="1"/>
    <col min="10502" max="10502" width="15.42578125" style="54" customWidth="1"/>
    <col min="10503" max="10503" width="15.140625" style="54" customWidth="1"/>
    <col min="10504" max="10504" width="15.5703125" style="54" customWidth="1"/>
    <col min="10505" max="10505" width="13.7109375" style="54" customWidth="1"/>
    <col min="10506" max="10506" width="14.5703125" style="54" customWidth="1"/>
    <col min="10507" max="10507" width="9.42578125" style="54" customWidth="1"/>
    <col min="10508" max="10508" width="8" style="54" customWidth="1"/>
    <col min="10509" max="10509" width="8.28515625" style="54" customWidth="1"/>
    <col min="10510" max="10510" width="9" style="54" customWidth="1"/>
    <col min="10511" max="10511" width="16.42578125" style="54" customWidth="1"/>
    <col min="10512" max="10512" width="16.28515625" style="54" customWidth="1"/>
    <col min="10513" max="10513" width="16.7109375" style="54" customWidth="1"/>
    <col min="10514" max="10514" width="15" style="54" customWidth="1"/>
    <col min="10515" max="10515" width="14" style="54" customWidth="1"/>
    <col min="10516" max="10516" width="15.28515625" style="54" customWidth="1"/>
    <col min="10517" max="10517" width="10" style="54" customWidth="1"/>
    <col min="10518" max="10520" width="9.5703125" style="54" customWidth="1"/>
    <col min="10521" max="10521" width="27.85546875" style="54" customWidth="1"/>
    <col min="10522" max="10522" width="14.140625" style="54" customWidth="1"/>
    <col min="10523" max="10523" width="12.42578125" style="54" customWidth="1"/>
    <col min="10524" max="10524" width="13.42578125" style="54" customWidth="1"/>
    <col min="10525" max="10525" width="17.7109375" style="54" customWidth="1"/>
    <col min="10526" max="10754" width="9.140625" style="54"/>
    <col min="10755" max="10755" width="4.7109375" style="54" customWidth="1"/>
    <col min="10756" max="10756" width="20.140625" style="54" customWidth="1"/>
    <col min="10757" max="10757" width="15.7109375" style="54" customWidth="1"/>
    <col min="10758" max="10758" width="15.42578125" style="54" customWidth="1"/>
    <col min="10759" max="10759" width="15.140625" style="54" customWidth="1"/>
    <col min="10760" max="10760" width="15.5703125" style="54" customWidth="1"/>
    <col min="10761" max="10761" width="13.7109375" style="54" customWidth="1"/>
    <col min="10762" max="10762" width="14.5703125" style="54" customWidth="1"/>
    <col min="10763" max="10763" width="9.42578125" style="54" customWidth="1"/>
    <col min="10764" max="10764" width="8" style="54" customWidth="1"/>
    <col min="10765" max="10765" width="8.28515625" style="54" customWidth="1"/>
    <col min="10766" max="10766" width="9" style="54" customWidth="1"/>
    <col min="10767" max="10767" width="16.42578125" style="54" customWidth="1"/>
    <col min="10768" max="10768" width="16.28515625" style="54" customWidth="1"/>
    <col min="10769" max="10769" width="16.7109375" style="54" customWidth="1"/>
    <col min="10770" max="10770" width="15" style="54" customWidth="1"/>
    <col min="10771" max="10771" width="14" style="54" customWidth="1"/>
    <col min="10772" max="10772" width="15.28515625" style="54" customWidth="1"/>
    <col min="10773" max="10773" width="10" style="54" customWidth="1"/>
    <col min="10774" max="10776" width="9.5703125" style="54" customWidth="1"/>
    <col min="10777" max="10777" width="27.85546875" style="54" customWidth="1"/>
    <col min="10778" max="10778" width="14.140625" style="54" customWidth="1"/>
    <col min="10779" max="10779" width="12.42578125" style="54" customWidth="1"/>
    <col min="10780" max="10780" width="13.42578125" style="54" customWidth="1"/>
    <col min="10781" max="10781" width="17.7109375" style="54" customWidth="1"/>
    <col min="10782" max="11010" width="9.140625" style="54"/>
    <col min="11011" max="11011" width="4.7109375" style="54" customWidth="1"/>
    <col min="11012" max="11012" width="20.140625" style="54" customWidth="1"/>
    <col min="11013" max="11013" width="15.7109375" style="54" customWidth="1"/>
    <col min="11014" max="11014" width="15.42578125" style="54" customWidth="1"/>
    <col min="11015" max="11015" width="15.140625" style="54" customWidth="1"/>
    <col min="11016" max="11016" width="15.5703125" style="54" customWidth="1"/>
    <col min="11017" max="11017" width="13.7109375" style="54" customWidth="1"/>
    <col min="11018" max="11018" width="14.5703125" style="54" customWidth="1"/>
    <col min="11019" max="11019" width="9.42578125" style="54" customWidth="1"/>
    <col min="11020" max="11020" width="8" style="54" customWidth="1"/>
    <col min="11021" max="11021" width="8.28515625" style="54" customWidth="1"/>
    <col min="11022" max="11022" width="9" style="54" customWidth="1"/>
    <col min="11023" max="11023" width="16.42578125" style="54" customWidth="1"/>
    <col min="11024" max="11024" width="16.28515625" style="54" customWidth="1"/>
    <col min="11025" max="11025" width="16.7109375" style="54" customWidth="1"/>
    <col min="11026" max="11026" width="15" style="54" customWidth="1"/>
    <col min="11027" max="11027" width="14" style="54" customWidth="1"/>
    <col min="11028" max="11028" width="15.28515625" style="54" customWidth="1"/>
    <col min="11029" max="11029" width="10" style="54" customWidth="1"/>
    <col min="11030" max="11032" width="9.5703125" style="54" customWidth="1"/>
    <col min="11033" max="11033" width="27.85546875" style="54" customWidth="1"/>
    <col min="11034" max="11034" width="14.140625" style="54" customWidth="1"/>
    <col min="11035" max="11035" width="12.42578125" style="54" customWidth="1"/>
    <col min="11036" max="11036" width="13.42578125" style="54" customWidth="1"/>
    <col min="11037" max="11037" width="17.7109375" style="54" customWidth="1"/>
    <col min="11038" max="11266" width="9.140625" style="54"/>
    <col min="11267" max="11267" width="4.7109375" style="54" customWidth="1"/>
    <col min="11268" max="11268" width="20.140625" style="54" customWidth="1"/>
    <col min="11269" max="11269" width="15.7109375" style="54" customWidth="1"/>
    <col min="11270" max="11270" width="15.42578125" style="54" customWidth="1"/>
    <col min="11271" max="11271" width="15.140625" style="54" customWidth="1"/>
    <col min="11272" max="11272" width="15.5703125" style="54" customWidth="1"/>
    <col min="11273" max="11273" width="13.7109375" style="54" customWidth="1"/>
    <col min="11274" max="11274" width="14.5703125" style="54" customWidth="1"/>
    <col min="11275" max="11275" width="9.42578125" style="54" customWidth="1"/>
    <col min="11276" max="11276" width="8" style="54" customWidth="1"/>
    <col min="11277" max="11277" width="8.28515625" style="54" customWidth="1"/>
    <col min="11278" max="11278" width="9" style="54" customWidth="1"/>
    <col min="11279" max="11279" width="16.42578125" style="54" customWidth="1"/>
    <col min="11280" max="11280" width="16.28515625" style="54" customWidth="1"/>
    <col min="11281" max="11281" width="16.7109375" style="54" customWidth="1"/>
    <col min="11282" max="11282" width="15" style="54" customWidth="1"/>
    <col min="11283" max="11283" width="14" style="54" customWidth="1"/>
    <col min="11284" max="11284" width="15.28515625" style="54" customWidth="1"/>
    <col min="11285" max="11285" width="10" style="54" customWidth="1"/>
    <col min="11286" max="11288" width="9.5703125" style="54" customWidth="1"/>
    <col min="11289" max="11289" width="27.85546875" style="54" customWidth="1"/>
    <col min="11290" max="11290" width="14.140625" style="54" customWidth="1"/>
    <col min="11291" max="11291" width="12.42578125" style="54" customWidth="1"/>
    <col min="11292" max="11292" width="13.42578125" style="54" customWidth="1"/>
    <col min="11293" max="11293" width="17.7109375" style="54" customWidth="1"/>
    <col min="11294" max="11522" width="9.140625" style="54"/>
    <col min="11523" max="11523" width="4.7109375" style="54" customWidth="1"/>
    <col min="11524" max="11524" width="20.140625" style="54" customWidth="1"/>
    <col min="11525" max="11525" width="15.7109375" style="54" customWidth="1"/>
    <col min="11526" max="11526" width="15.42578125" style="54" customWidth="1"/>
    <col min="11527" max="11527" width="15.140625" style="54" customWidth="1"/>
    <col min="11528" max="11528" width="15.5703125" style="54" customWidth="1"/>
    <col min="11529" max="11529" width="13.7109375" style="54" customWidth="1"/>
    <col min="11530" max="11530" width="14.5703125" style="54" customWidth="1"/>
    <col min="11531" max="11531" width="9.42578125" style="54" customWidth="1"/>
    <col min="11532" max="11532" width="8" style="54" customWidth="1"/>
    <col min="11533" max="11533" width="8.28515625" style="54" customWidth="1"/>
    <col min="11534" max="11534" width="9" style="54" customWidth="1"/>
    <col min="11535" max="11535" width="16.42578125" style="54" customWidth="1"/>
    <col min="11536" max="11536" width="16.28515625" style="54" customWidth="1"/>
    <col min="11537" max="11537" width="16.7109375" style="54" customWidth="1"/>
    <col min="11538" max="11538" width="15" style="54" customWidth="1"/>
    <col min="11539" max="11539" width="14" style="54" customWidth="1"/>
    <col min="11540" max="11540" width="15.28515625" style="54" customWidth="1"/>
    <col min="11541" max="11541" width="10" style="54" customWidth="1"/>
    <col min="11542" max="11544" width="9.5703125" style="54" customWidth="1"/>
    <col min="11545" max="11545" width="27.85546875" style="54" customWidth="1"/>
    <col min="11546" max="11546" width="14.140625" style="54" customWidth="1"/>
    <col min="11547" max="11547" width="12.42578125" style="54" customWidth="1"/>
    <col min="11548" max="11548" width="13.42578125" style="54" customWidth="1"/>
    <col min="11549" max="11549" width="17.7109375" style="54" customWidth="1"/>
    <col min="11550" max="11778" width="9.140625" style="54"/>
    <col min="11779" max="11779" width="4.7109375" style="54" customWidth="1"/>
    <col min="11780" max="11780" width="20.140625" style="54" customWidth="1"/>
    <col min="11781" max="11781" width="15.7109375" style="54" customWidth="1"/>
    <col min="11782" max="11782" width="15.42578125" style="54" customWidth="1"/>
    <col min="11783" max="11783" width="15.140625" style="54" customWidth="1"/>
    <col min="11784" max="11784" width="15.5703125" style="54" customWidth="1"/>
    <col min="11785" max="11785" width="13.7109375" style="54" customWidth="1"/>
    <col min="11786" max="11786" width="14.5703125" style="54" customWidth="1"/>
    <col min="11787" max="11787" width="9.42578125" style="54" customWidth="1"/>
    <col min="11788" max="11788" width="8" style="54" customWidth="1"/>
    <col min="11789" max="11789" width="8.28515625" style="54" customWidth="1"/>
    <col min="11790" max="11790" width="9" style="54" customWidth="1"/>
    <col min="11791" max="11791" width="16.42578125" style="54" customWidth="1"/>
    <col min="11792" max="11792" width="16.28515625" style="54" customWidth="1"/>
    <col min="11793" max="11793" width="16.7109375" style="54" customWidth="1"/>
    <col min="11794" max="11794" width="15" style="54" customWidth="1"/>
    <col min="11795" max="11795" width="14" style="54" customWidth="1"/>
    <col min="11796" max="11796" width="15.28515625" style="54" customWidth="1"/>
    <col min="11797" max="11797" width="10" style="54" customWidth="1"/>
    <col min="11798" max="11800" width="9.5703125" style="54" customWidth="1"/>
    <col min="11801" max="11801" width="27.85546875" style="54" customWidth="1"/>
    <col min="11802" max="11802" width="14.140625" style="54" customWidth="1"/>
    <col min="11803" max="11803" width="12.42578125" style="54" customWidth="1"/>
    <col min="11804" max="11804" width="13.42578125" style="54" customWidth="1"/>
    <col min="11805" max="11805" width="17.7109375" style="54" customWidth="1"/>
    <col min="11806" max="12034" width="9.140625" style="54"/>
    <col min="12035" max="12035" width="4.7109375" style="54" customWidth="1"/>
    <col min="12036" max="12036" width="20.140625" style="54" customWidth="1"/>
    <col min="12037" max="12037" width="15.7109375" style="54" customWidth="1"/>
    <col min="12038" max="12038" width="15.42578125" style="54" customWidth="1"/>
    <col min="12039" max="12039" width="15.140625" style="54" customWidth="1"/>
    <col min="12040" max="12040" width="15.5703125" style="54" customWidth="1"/>
    <col min="12041" max="12041" width="13.7109375" style="54" customWidth="1"/>
    <col min="12042" max="12042" width="14.5703125" style="54" customWidth="1"/>
    <col min="12043" max="12043" width="9.42578125" style="54" customWidth="1"/>
    <col min="12044" max="12044" width="8" style="54" customWidth="1"/>
    <col min="12045" max="12045" width="8.28515625" style="54" customWidth="1"/>
    <col min="12046" max="12046" width="9" style="54" customWidth="1"/>
    <col min="12047" max="12047" width="16.42578125" style="54" customWidth="1"/>
    <col min="12048" max="12048" width="16.28515625" style="54" customWidth="1"/>
    <col min="12049" max="12049" width="16.7109375" style="54" customWidth="1"/>
    <col min="12050" max="12050" width="15" style="54" customWidth="1"/>
    <col min="12051" max="12051" width="14" style="54" customWidth="1"/>
    <col min="12052" max="12052" width="15.28515625" style="54" customWidth="1"/>
    <col min="12053" max="12053" width="10" style="54" customWidth="1"/>
    <col min="12054" max="12056" width="9.5703125" style="54" customWidth="1"/>
    <col min="12057" max="12057" width="27.85546875" style="54" customWidth="1"/>
    <col min="12058" max="12058" width="14.140625" style="54" customWidth="1"/>
    <col min="12059" max="12059" width="12.42578125" style="54" customWidth="1"/>
    <col min="12060" max="12060" width="13.42578125" style="54" customWidth="1"/>
    <col min="12061" max="12061" width="17.7109375" style="54" customWidth="1"/>
    <col min="12062" max="12290" width="9.140625" style="54"/>
    <col min="12291" max="12291" width="4.7109375" style="54" customWidth="1"/>
    <col min="12292" max="12292" width="20.140625" style="54" customWidth="1"/>
    <col min="12293" max="12293" width="15.7109375" style="54" customWidth="1"/>
    <col min="12294" max="12294" width="15.42578125" style="54" customWidth="1"/>
    <col min="12295" max="12295" width="15.140625" style="54" customWidth="1"/>
    <col min="12296" max="12296" width="15.5703125" style="54" customWidth="1"/>
    <col min="12297" max="12297" width="13.7109375" style="54" customWidth="1"/>
    <col min="12298" max="12298" width="14.5703125" style="54" customWidth="1"/>
    <col min="12299" max="12299" width="9.42578125" style="54" customWidth="1"/>
    <col min="12300" max="12300" width="8" style="54" customWidth="1"/>
    <col min="12301" max="12301" width="8.28515625" style="54" customWidth="1"/>
    <col min="12302" max="12302" width="9" style="54" customWidth="1"/>
    <col min="12303" max="12303" width="16.42578125" style="54" customWidth="1"/>
    <col min="12304" max="12304" width="16.28515625" style="54" customWidth="1"/>
    <col min="12305" max="12305" width="16.7109375" style="54" customWidth="1"/>
    <col min="12306" max="12306" width="15" style="54" customWidth="1"/>
    <col min="12307" max="12307" width="14" style="54" customWidth="1"/>
    <col min="12308" max="12308" width="15.28515625" style="54" customWidth="1"/>
    <col min="12309" max="12309" width="10" style="54" customWidth="1"/>
    <col min="12310" max="12312" width="9.5703125" style="54" customWidth="1"/>
    <col min="12313" max="12313" width="27.85546875" style="54" customWidth="1"/>
    <col min="12314" max="12314" width="14.140625" style="54" customWidth="1"/>
    <col min="12315" max="12315" width="12.42578125" style="54" customWidth="1"/>
    <col min="12316" max="12316" width="13.42578125" style="54" customWidth="1"/>
    <col min="12317" max="12317" width="17.7109375" style="54" customWidth="1"/>
    <col min="12318" max="12546" width="9.140625" style="54"/>
    <col min="12547" max="12547" width="4.7109375" style="54" customWidth="1"/>
    <col min="12548" max="12548" width="20.140625" style="54" customWidth="1"/>
    <col min="12549" max="12549" width="15.7109375" style="54" customWidth="1"/>
    <col min="12550" max="12550" width="15.42578125" style="54" customWidth="1"/>
    <col min="12551" max="12551" width="15.140625" style="54" customWidth="1"/>
    <col min="12552" max="12552" width="15.5703125" style="54" customWidth="1"/>
    <col min="12553" max="12553" width="13.7109375" style="54" customWidth="1"/>
    <col min="12554" max="12554" width="14.5703125" style="54" customWidth="1"/>
    <col min="12555" max="12555" width="9.42578125" style="54" customWidth="1"/>
    <col min="12556" max="12556" width="8" style="54" customWidth="1"/>
    <col min="12557" max="12557" width="8.28515625" style="54" customWidth="1"/>
    <col min="12558" max="12558" width="9" style="54" customWidth="1"/>
    <col min="12559" max="12559" width="16.42578125" style="54" customWidth="1"/>
    <col min="12560" max="12560" width="16.28515625" style="54" customWidth="1"/>
    <col min="12561" max="12561" width="16.7109375" style="54" customWidth="1"/>
    <col min="12562" max="12562" width="15" style="54" customWidth="1"/>
    <col min="12563" max="12563" width="14" style="54" customWidth="1"/>
    <col min="12564" max="12564" width="15.28515625" style="54" customWidth="1"/>
    <col min="12565" max="12565" width="10" style="54" customWidth="1"/>
    <col min="12566" max="12568" width="9.5703125" style="54" customWidth="1"/>
    <col min="12569" max="12569" width="27.85546875" style="54" customWidth="1"/>
    <col min="12570" max="12570" width="14.140625" style="54" customWidth="1"/>
    <col min="12571" max="12571" width="12.42578125" style="54" customWidth="1"/>
    <col min="12572" max="12572" width="13.42578125" style="54" customWidth="1"/>
    <col min="12573" max="12573" width="17.7109375" style="54" customWidth="1"/>
    <col min="12574" max="12802" width="9.140625" style="54"/>
    <col min="12803" max="12803" width="4.7109375" style="54" customWidth="1"/>
    <col min="12804" max="12804" width="20.140625" style="54" customWidth="1"/>
    <col min="12805" max="12805" width="15.7109375" style="54" customWidth="1"/>
    <col min="12806" max="12806" width="15.42578125" style="54" customWidth="1"/>
    <col min="12807" max="12807" width="15.140625" style="54" customWidth="1"/>
    <col min="12808" max="12808" width="15.5703125" style="54" customWidth="1"/>
    <col min="12809" max="12809" width="13.7109375" style="54" customWidth="1"/>
    <col min="12810" max="12810" width="14.5703125" style="54" customWidth="1"/>
    <col min="12811" max="12811" width="9.42578125" style="54" customWidth="1"/>
    <col min="12812" max="12812" width="8" style="54" customWidth="1"/>
    <col min="12813" max="12813" width="8.28515625" style="54" customWidth="1"/>
    <col min="12814" max="12814" width="9" style="54" customWidth="1"/>
    <col min="12815" max="12815" width="16.42578125" style="54" customWidth="1"/>
    <col min="12816" max="12816" width="16.28515625" style="54" customWidth="1"/>
    <col min="12817" max="12817" width="16.7109375" style="54" customWidth="1"/>
    <col min="12818" max="12818" width="15" style="54" customWidth="1"/>
    <col min="12819" max="12819" width="14" style="54" customWidth="1"/>
    <col min="12820" max="12820" width="15.28515625" style="54" customWidth="1"/>
    <col min="12821" max="12821" width="10" style="54" customWidth="1"/>
    <col min="12822" max="12824" width="9.5703125" style="54" customWidth="1"/>
    <col min="12825" max="12825" width="27.85546875" style="54" customWidth="1"/>
    <col min="12826" max="12826" width="14.140625" style="54" customWidth="1"/>
    <col min="12827" max="12827" width="12.42578125" style="54" customWidth="1"/>
    <col min="12828" max="12828" width="13.42578125" style="54" customWidth="1"/>
    <col min="12829" max="12829" width="17.7109375" style="54" customWidth="1"/>
    <col min="12830" max="13058" width="9.140625" style="54"/>
    <col min="13059" max="13059" width="4.7109375" style="54" customWidth="1"/>
    <col min="13060" max="13060" width="20.140625" style="54" customWidth="1"/>
    <col min="13061" max="13061" width="15.7109375" style="54" customWidth="1"/>
    <col min="13062" max="13062" width="15.42578125" style="54" customWidth="1"/>
    <col min="13063" max="13063" width="15.140625" style="54" customWidth="1"/>
    <col min="13064" max="13064" width="15.5703125" style="54" customWidth="1"/>
    <col min="13065" max="13065" width="13.7109375" style="54" customWidth="1"/>
    <col min="13066" max="13066" width="14.5703125" style="54" customWidth="1"/>
    <col min="13067" max="13067" width="9.42578125" style="54" customWidth="1"/>
    <col min="13068" max="13068" width="8" style="54" customWidth="1"/>
    <col min="13069" max="13069" width="8.28515625" style="54" customWidth="1"/>
    <col min="13070" max="13070" width="9" style="54" customWidth="1"/>
    <col min="13071" max="13071" width="16.42578125" style="54" customWidth="1"/>
    <col min="13072" max="13072" width="16.28515625" style="54" customWidth="1"/>
    <col min="13073" max="13073" width="16.7109375" style="54" customWidth="1"/>
    <col min="13074" max="13074" width="15" style="54" customWidth="1"/>
    <col min="13075" max="13075" width="14" style="54" customWidth="1"/>
    <col min="13076" max="13076" width="15.28515625" style="54" customWidth="1"/>
    <col min="13077" max="13077" width="10" style="54" customWidth="1"/>
    <col min="13078" max="13080" width="9.5703125" style="54" customWidth="1"/>
    <col min="13081" max="13081" width="27.85546875" style="54" customWidth="1"/>
    <col min="13082" max="13082" width="14.140625" style="54" customWidth="1"/>
    <col min="13083" max="13083" width="12.42578125" style="54" customWidth="1"/>
    <col min="13084" max="13084" width="13.42578125" style="54" customWidth="1"/>
    <col min="13085" max="13085" width="17.7109375" style="54" customWidth="1"/>
    <col min="13086" max="13314" width="9.140625" style="54"/>
    <col min="13315" max="13315" width="4.7109375" style="54" customWidth="1"/>
    <col min="13316" max="13316" width="20.140625" style="54" customWidth="1"/>
    <col min="13317" max="13317" width="15.7109375" style="54" customWidth="1"/>
    <col min="13318" max="13318" width="15.42578125" style="54" customWidth="1"/>
    <col min="13319" max="13319" width="15.140625" style="54" customWidth="1"/>
    <col min="13320" max="13320" width="15.5703125" style="54" customWidth="1"/>
    <col min="13321" max="13321" width="13.7109375" style="54" customWidth="1"/>
    <col min="13322" max="13322" width="14.5703125" style="54" customWidth="1"/>
    <col min="13323" max="13323" width="9.42578125" style="54" customWidth="1"/>
    <col min="13324" max="13324" width="8" style="54" customWidth="1"/>
    <col min="13325" max="13325" width="8.28515625" style="54" customWidth="1"/>
    <col min="13326" max="13326" width="9" style="54" customWidth="1"/>
    <col min="13327" max="13327" width="16.42578125" style="54" customWidth="1"/>
    <col min="13328" max="13328" width="16.28515625" style="54" customWidth="1"/>
    <col min="13329" max="13329" width="16.7109375" style="54" customWidth="1"/>
    <col min="13330" max="13330" width="15" style="54" customWidth="1"/>
    <col min="13331" max="13331" width="14" style="54" customWidth="1"/>
    <col min="13332" max="13332" width="15.28515625" style="54" customWidth="1"/>
    <col min="13333" max="13333" width="10" style="54" customWidth="1"/>
    <col min="13334" max="13336" width="9.5703125" style="54" customWidth="1"/>
    <col min="13337" max="13337" width="27.85546875" style="54" customWidth="1"/>
    <col min="13338" max="13338" width="14.140625" style="54" customWidth="1"/>
    <col min="13339" max="13339" width="12.42578125" style="54" customWidth="1"/>
    <col min="13340" max="13340" width="13.42578125" style="54" customWidth="1"/>
    <col min="13341" max="13341" width="17.7109375" style="54" customWidth="1"/>
    <col min="13342" max="13570" width="9.140625" style="54"/>
    <col min="13571" max="13571" width="4.7109375" style="54" customWidth="1"/>
    <col min="13572" max="13572" width="20.140625" style="54" customWidth="1"/>
    <col min="13573" max="13573" width="15.7109375" style="54" customWidth="1"/>
    <col min="13574" max="13574" width="15.42578125" style="54" customWidth="1"/>
    <col min="13575" max="13575" width="15.140625" style="54" customWidth="1"/>
    <col min="13576" max="13576" width="15.5703125" style="54" customWidth="1"/>
    <col min="13577" max="13577" width="13.7109375" style="54" customWidth="1"/>
    <col min="13578" max="13578" width="14.5703125" style="54" customWidth="1"/>
    <col min="13579" max="13579" width="9.42578125" style="54" customWidth="1"/>
    <col min="13580" max="13580" width="8" style="54" customWidth="1"/>
    <col min="13581" max="13581" width="8.28515625" style="54" customWidth="1"/>
    <col min="13582" max="13582" width="9" style="54" customWidth="1"/>
    <col min="13583" max="13583" width="16.42578125" style="54" customWidth="1"/>
    <col min="13584" max="13584" width="16.28515625" style="54" customWidth="1"/>
    <col min="13585" max="13585" width="16.7109375" style="54" customWidth="1"/>
    <col min="13586" max="13586" width="15" style="54" customWidth="1"/>
    <col min="13587" max="13587" width="14" style="54" customWidth="1"/>
    <col min="13588" max="13588" width="15.28515625" style="54" customWidth="1"/>
    <col min="13589" max="13589" width="10" style="54" customWidth="1"/>
    <col min="13590" max="13592" width="9.5703125" style="54" customWidth="1"/>
    <col min="13593" max="13593" width="27.85546875" style="54" customWidth="1"/>
    <col min="13594" max="13594" width="14.140625" style="54" customWidth="1"/>
    <col min="13595" max="13595" width="12.42578125" style="54" customWidth="1"/>
    <col min="13596" max="13596" width="13.42578125" style="54" customWidth="1"/>
    <col min="13597" max="13597" width="17.7109375" style="54" customWidth="1"/>
    <col min="13598" max="13826" width="9.140625" style="54"/>
    <col min="13827" max="13827" width="4.7109375" style="54" customWidth="1"/>
    <col min="13828" max="13828" width="20.140625" style="54" customWidth="1"/>
    <col min="13829" max="13829" width="15.7109375" style="54" customWidth="1"/>
    <col min="13830" max="13830" width="15.42578125" style="54" customWidth="1"/>
    <col min="13831" max="13831" width="15.140625" style="54" customWidth="1"/>
    <col min="13832" max="13832" width="15.5703125" style="54" customWidth="1"/>
    <col min="13833" max="13833" width="13.7109375" style="54" customWidth="1"/>
    <col min="13834" max="13834" width="14.5703125" style="54" customWidth="1"/>
    <col min="13835" max="13835" width="9.42578125" style="54" customWidth="1"/>
    <col min="13836" max="13836" width="8" style="54" customWidth="1"/>
    <col min="13837" max="13837" width="8.28515625" style="54" customWidth="1"/>
    <col min="13838" max="13838" width="9" style="54" customWidth="1"/>
    <col min="13839" max="13839" width="16.42578125" style="54" customWidth="1"/>
    <col min="13840" max="13840" width="16.28515625" style="54" customWidth="1"/>
    <col min="13841" max="13841" width="16.7109375" style="54" customWidth="1"/>
    <col min="13842" max="13842" width="15" style="54" customWidth="1"/>
    <col min="13843" max="13843" width="14" style="54" customWidth="1"/>
    <col min="13844" max="13844" width="15.28515625" style="54" customWidth="1"/>
    <col min="13845" max="13845" width="10" style="54" customWidth="1"/>
    <col min="13846" max="13848" width="9.5703125" style="54" customWidth="1"/>
    <col min="13849" max="13849" width="27.85546875" style="54" customWidth="1"/>
    <col min="13850" max="13850" width="14.140625" style="54" customWidth="1"/>
    <col min="13851" max="13851" width="12.42578125" style="54" customWidth="1"/>
    <col min="13852" max="13852" width="13.42578125" style="54" customWidth="1"/>
    <col min="13853" max="13853" width="17.7109375" style="54" customWidth="1"/>
    <col min="13854" max="14082" width="9.140625" style="54"/>
    <col min="14083" max="14083" width="4.7109375" style="54" customWidth="1"/>
    <col min="14084" max="14084" width="20.140625" style="54" customWidth="1"/>
    <col min="14085" max="14085" width="15.7109375" style="54" customWidth="1"/>
    <col min="14086" max="14086" width="15.42578125" style="54" customWidth="1"/>
    <col min="14087" max="14087" width="15.140625" style="54" customWidth="1"/>
    <col min="14088" max="14088" width="15.5703125" style="54" customWidth="1"/>
    <col min="14089" max="14089" width="13.7109375" style="54" customWidth="1"/>
    <col min="14090" max="14090" width="14.5703125" style="54" customWidth="1"/>
    <col min="14091" max="14091" width="9.42578125" style="54" customWidth="1"/>
    <col min="14092" max="14092" width="8" style="54" customWidth="1"/>
    <col min="14093" max="14093" width="8.28515625" style="54" customWidth="1"/>
    <col min="14094" max="14094" width="9" style="54" customWidth="1"/>
    <col min="14095" max="14095" width="16.42578125" style="54" customWidth="1"/>
    <col min="14096" max="14096" width="16.28515625" style="54" customWidth="1"/>
    <col min="14097" max="14097" width="16.7109375" style="54" customWidth="1"/>
    <col min="14098" max="14098" width="15" style="54" customWidth="1"/>
    <col min="14099" max="14099" width="14" style="54" customWidth="1"/>
    <col min="14100" max="14100" width="15.28515625" style="54" customWidth="1"/>
    <col min="14101" max="14101" width="10" style="54" customWidth="1"/>
    <col min="14102" max="14104" width="9.5703125" style="54" customWidth="1"/>
    <col min="14105" max="14105" width="27.85546875" style="54" customWidth="1"/>
    <col min="14106" max="14106" width="14.140625" style="54" customWidth="1"/>
    <col min="14107" max="14107" width="12.42578125" style="54" customWidth="1"/>
    <col min="14108" max="14108" width="13.42578125" style="54" customWidth="1"/>
    <col min="14109" max="14109" width="17.7109375" style="54" customWidth="1"/>
    <col min="14110" max="14338" width="9.140625" style="54"/>
    <col min="14339" max="14339" width="4.7109375" style="54" customWidth="1"/>
    <col min="14340" max="14340" width="20.140625" style="54" customWidth="1"/>
    <col min="14341" max="14341" width="15.7109375" style="54" customWidth="1"/>
    <col min="14342" max="14342" width="15.42578125" style="54" customWidth="1"/>
    <col min="14343" max="14343" width="15.140625" style="54" customWidth="1"/>
    <col min="14344" max="14344" width="15.5703125" style="54" customWidth="1"/>
    <col min="14345" max="14345" width="13.7109375" style="54" customWidth="1"/>
    <col min="14346" max="14346" width="14.5703125" style="54" customWidth="1"/>
    <col min="14347" max="14347" width="9.42578125" style="54" customWidth="1"/>
    <col min="14348" max="14348" width="8" style="54" customWidth="1"/>
    <col min="14349" max="14349" width="8.28515625" style="54" customWidth="1"/>
    <col min="14350" max="14350" width="9" style="54" customWidth="1"/>
    <col min="14351" max="14351" width="16.42578125" style="54" customWidth="1"/>
    <col min="14352" max="14352" width="16.28515625" style="54" customWidth="1"/>
    <col min="14353" max="14353" width="16.7109375" style="54" customWidth="1"/>
    <col min="14354" max="14354" width="15" style="54" customWidth="1"/>
    <col min="14355" max="14355" width="14" style="54" customWidth="1"/>
    <col min="14356" max="14356" width="15.28515625" style="54" customWidth="1"/>
    <col min="14357" max="14357" width="10" style="54" customWidth="1"/>
    <col min="14358" max="14360" width="9.5703125" style="54" customWidth="1"/>
    <col min="14361" max="14361" width="27.85546875" style="54" customWidth="1"/>
    <col min="14362" max="14362" width="14.140625" style="54" customWidth="1"/>
    <col min="14363" max="14363" width="12.42578125" style="54" customWidth="1"/>
    <col min="14364" max="14364" width="13.42578125" style="54" customWidth="1"/>
    <col min="14365" max="14365" width="17.7109375" style="54" customWidth="1"/>
    <col min="14366" max="14594" width="9.140625" style="54"/>
    <col min="14595" max="14595" width="4.7109375" style="54" customWidth="1"/>
    <col min="14596" max="14596" width="20.140625" style="54" customWidth="1"/>
    <col min="14597" max="14597" width="15.7109375" style="54" customWidth="1"/>
    <col min="14598" max="14598" width="15.42578125" style="54" customWidth="1"/>
    <col min="14599" max="14599" width="15.140625" style="54" customWidth="1"/>
    <col min="14600" max="14600" width="15.5703125" style="54" customWidth="1"/>
    <col min="14601" max="14601" width="13.7109375" style="54" customWidth="1"/>
    <col min="14602" max="14602" width="14.5703125" style="54" customWidth="1"/>
    <col min="14603" max="14603" width="9.42578125" style="54" customWidth="1"/>
    <col min="14604" max="14604" width="8" style="54" customWidth="1"/>
    <col min="14605" max="14605" width="8.28515625" style="54" customWidth="1"/>
    <col min="14606" max="14606" width="9" style="54" customWidth="1"/>
    <col min="14607" max="14607" width="16.42578125" style="54" customWidth="1"/>
    <col min="14608" max="14608" width="16.28515625" style="54" customWidth="1"/>
    <col min="14609" max="14609" width="16.7109375" style="54" customWidth="1"/>
    <col min="14610" max="14610" width="15" style="54" customWidth="1"/>
    <col min="14611" max="14611" width="14" style="54" customWidth="1"/>
    <col min="14612" max="14612" width="15.28515625" style="54" customWidth="1"/>
    <col min="14613" max="14613" width="10" style="54" customWidth="1"/>
    <col min="14614" max="14616" width="9.5703125" style="54" customWidth="1"/>
    <col min="14617" max="14617" width="27.85546875" style="54" customWidth="1"/>
    <col min="14618" max="14618" width="14.140625" style="54" customWidth="1"/>
    <col min="14619" max="14619" width="12.42578125" style="54" customWidth="1"/>
    <col min="14620" max="14620" width="13.42578125" style="54" customWidth="1"/>
    <col min="14621" max="14621" width="17.7109375" style="54" customWidth="1"/>
    <col min="14622" max="14850" width="9.140625" style="54"/>
    <col min="14851" max="14851" width="4.7109375" style="54" customWidth="1"/>
    <col min="14852" max="14852" width="20.140625" style="54" customWidth="1"/>
    <col min="14853" max="14853" width="15.7109375" style="54" customWidth="1"/>
    <col min="14854" max="14854" width="15.42578125" style="54" customWidth="1"/>
    <col min="14855" max="14855" width="15.140625" style="54" customWidth="1"/>
    <col min="14856" max="14856" width="15.5703125" style="54" customWidth="1"/>
    <col min="14857" max="14857" width="13.7109375" style="54" customWidth="1"/>
    <col min="14858" max="14858" width="14.5703125" style="54" customWidth="1"/>
    <col min="14859" max="14859" width="9.42578125" style="54" customWidth="1"/>
    <col min="14860" max="14860" width="8" style="54" customWidth="1"/>
    <col min="14861" max="14861" width="8.28515625" style="54" customWidth="1"/>
    <col min="14862" max="14862" width="9" style="54" customWidth="1"/>
    <col min="14863" max="14863" width="16.42578125" style="54" customWidth="1"/>
    <col min="14864" max="14864" width="16.28515625" style="54" customWidth="1"/>
    <col min="14865" max="14865" width="16.7109375" style="54" customWidth="1"/>
    <col min="14866" max="14866" width="15" style="54" customWidth="1"/>
    <col min="14867" max="14867" width="14" style="54" customWidth="1"/>
    <col min="14868" max="14868" width="15.28515625" style="54" customWidth="1"/>
    <col min="14869" max="14869" width="10" style="54" customWidth="1"/>
    <col min="14870" max="14872" width="9.5703125" style="54" customWidth="1"/>
    <col min="14873" max="14873" width="27.85546875" style="54" customWidth="1"/>
    <col min="14874" max="14874" width="14.140625" style="54" customWidth="1"/>
    <col min="14875" max="14875" width="12.42578125" style="54" customWidth="1"/>
    <col min="14876" max="14876" width="13.42578125" style="54" customWidth="1"/>
    <col min="14877" max="14877" width="17.7109375" style="54" customWidth="1"/>
    <col min="14878" max="15106" width="9.140625" style="54"/>
    <col min="15107" max="15107" width="4.7109375" style="54" customWidth="1"/>
    <col min="15108" max="15108" width="20.140625" style="54" customWidth="1"/>
    <col min="15109" max="15109" width="15.7109375" style="54" customWidth="1"/>
    <col min="15110" max="15110" width="15.42578125" style="54" customWidth="1"/>
    <col min="15111" max="15111" width="15.140625" style="54" customWidth="1"/>
    <col min="15112" max="15112" width="15.5703125" style="54" customWidth="1"/>
    <col min="15113" max="15113" width="13.7109375" style="54" customWidth="1"/>
    <col min="15114" max="15114" width="14.5703125" style="54" customWidth="1"/>
    <col min="15115" max="15115" width="9.42578125" style="54" customWidth="1"/>
    <col min="15116" max="15116" width="8" style="54" customWidth="1"/>
    <col min="15117" max="15117" width="8.28515625" style="54" customWidth="1"/>
    <col min="15118" max="15118" width="9" style="54" customWidth="1"/>
    <col min="15119" max="15119" width="16.42578125" style="54" customWidth="1"/>
    <col min="15120" max="15120" width="16.28515625" style="54" customWidth="1"/>
    <col min="15121" max="15121" width="16.7109375" style="54" customWidth="1"/>
    <col min="15122" max="15122" width="15" style="54" customWidth="1"/>
    <col min="15123" max="15123" width="14" style="54" customWidth="1"/>
    <col min="15124" max="15124" width="15.28515625" style="54" customWidth="1"/>
    <col min="15125" max="15125" width="10" style="54" customWidth="1"/>
    <col min="15126" max="15128" width="9.5703125" style="54" customWidth="1"/>
    <col min="15129" max="15129" width="27.85546875" style="54" customWidth="1"/>
    <col min="15130" max="15130" width="14.140625" style="54" customWidth="1"/>
    <col min="15131" max="15131" width="12.42578125" style="54" customWidth="1"/>
    <col min="15132" max="15132" width="13.42578125" style="54" customWidth="1"/>
    <col min="15133" max="15133" width="17.7109375" style="54" customWidth="1"/>
    <col min="15134" max="15362" width="9.140625" style="54"/>
    <col min="15363" max="15363" width="4.7109375" style="54" customWidth="1"/>
    <col min="15364" max="15364" width="20.140625" style="54" customWidth="1"/>
    <col min="15365" max="15365" width="15.7109375" style="54" customWidth="1"/>
    <col min="15366" max="15366" width="15.42578125" style="54" customWidth="1"/>
    <col min="15367" max="15367" width="15.140625" style="54" customWidth="1"/>
    <col min="15368" max="15368" width="15.5703125" style="54" customWidth="1"/>
    <col min="15369" max="15369" width="13.7109375" style="54" customWidth="1"/>
    <col min="15370" max="15370" width="14.5703125" style="54" customWidth="1"/>
    <col min="15371" max="15371" width="9.42578125" style="54" customWidth="1"/>
    <col min="15372" max="15372" width="8" style="54" customWidth="1"/>
    <col min="15373" max="15373" width="8.28515625" style="54" customWidth="1"/>
    <col min="15374" max="15374" width="9" style="54" customWidth="1"/>
    <col min="15375" max="15375" width="16.42578125" style="54" customWidth="1"/>
    <col min="15376" max="15376" width="16.28515625" style="54" customWidth="1"/>
    <col min="15377" max="15377" width="16.7109375" style="54" customWidth="1"/>
    <col min="15378" max="15378" width="15" style="54" customWidth="1"/>
    <col min="15379" max="15379" width="14" style="54" customWidth="1"/>
    <col min="15380" max="15380" width="15.28515625" style="54" customWidth="1"/>
    <col min="15381" max="15381" width="10" style="54" customWidth="1"/>
    <col min="15382" max="15384" width="9.5703125" style="54" customWidth="1"/>
    <col min="15385" max="15385" width="27.85546875" style="54" customWidth="1"/>
    <col min="15386" max="15386" width="14.140625" style="54" customWidth="1"/>
    <col min="15387" max="15387" width="12.42578125" style="54" customWidth="1"/>
    <col min="15388" max="15388" width="13.42578125" style="54" customWidth="1"/>
    <col min="15389" max="15389" width="17.7109375" style="54" customWidth="1"/>
    <col min="15390" max="15618" width="9.140625" style="54"/>
    <col min="15619" max="15619" width="4.7109375" style="54" customWidth="1"/>
    <col min="15620" max="15620" width="20.140625" style="54" customWidth="1"/>
    <col min="15621" max="15621" width="15.7109375" style="54" customWidth="1"/>
    <col min="15622" max="15622" width="15.42578125" style="54" customWidth="1"/>
    <col min="15623" max="15623" width="15.140625" style="54" customWidth="1"/>
    <col min="15624" max="15624" width="15.5703125" style="54" customWidth="1"/>
    <col min="15625" max="15625" width="13.7109375" style="54" customWidth="1"/>
    <col min="15626" max="15626" width="14.5703125" style="54" customWidth="1"/>
    <col min="15627" max="15627" width="9.42578125" style="54" customWidth="1"/>
    <col min="15628" max="15628" width="8" style="54" customWidth="1"/>
    <col min="15629" max="15629" width="8.28515625" style="54" customWidth="1"/>
    <col min="15630" max="15630" width="9" style="54" customWidth="1"/>
    <col min="15631" max="15631" width="16.42578125" style="54" customWidth="1"/>
    <col min="15632" max="15632" width="16.28515625" style="54" customWidth="1"/>
    <col min="15633" max="15633" width="16.7109375" style="54" customWidth="1"/>
    <col min="15634" max="15634" width="15" style="54" customWidth="1"/>
    <col min="15635" max="15635" width="14" style="54" customWidth="1"/>
    <col min="15636" max="15636" width="15.28515625" style="54" customWidth="1"/>
    <col min="15637" max="15637" width="10" style="54" customWidth="1"/>
    <col min="15638" max="15640" width="9.5703125" style="54" customWidth="1"/>
    <col min="15641" max="15641" width="27.85546875" style="54" customWidth="1"/>
    <col min="15642" max="15642" width="14.140625" style="54" customWidth="1"/>
    <col min="15643" max="15643" width="12.42578125" style="54" customWidth="1"/>
    <col min="15644" max="15644" width="13.42578125" style="54" customWidth="1"/>
    <col min="15645" max="15645" width="17.7109375" style="54" customWidth="1"/>
    <col min="15646" max="15874" width="9.140625" style="54"/>
    <col min="15875" max="15875" width="4.7109375" style="54" customWidth="1"/>
    <col min="15876" max="15876" width="20.140625" style="54" customWidth="1"/>
    <col min="15877" max="15877" width="15.7109375" style="54" customWidth="1"/>
    <col min="15878" max="15878" width="15.42578125" style="54" customWidth="1"/>
    <col min="15879" max="15879" width="15.140625" style="54" customWidth="1"/>
    <col min="15880" max="15880" width="15.5703125" style="54" customWidth="1"/>
    <col min="15881" max="15881" width="13.7109375" style="54" customWidth="1"/>
    <col min="15882" max="15882" width="14.5703125" style="54" customWidth="1"/>
    <col min="15883" max="15883" width="9.42578125" style="54" customWidth="1"/>
    <col min="15884" max="15884" width="8" style="54" customWidth="1"/>
    <col min="15885" max="15885" width="8.28515625" style="54" customWidth="1"/>
    <col min="15886" max="15886" width="9" style="54" customWidth="1"/>
    <col min="15887" max="15887" width="16.42578125" style="54" customWidth="1"/>
    <col min="15888" max="15888" width="16.28515625" style="54" customWidth="1"/>
    <col min="15889" max="15889" width="16.7109375" style="54" customWidth="1"/>
    <col min="15890" max="15890" width="15" style="54" customWidth="1"/>
    <col min="15891" max="15891" width="14" style="54" customWidth="1"/>
    <col min="15892" max="15892" width="15.28515625" style="54" customWidth="1"/>
    <col min="15893" max="15893" width="10" style="54" customWidth="1"/>
    <col min="15894" max="15896" width="9.5703125" style="54" customWidth="1"/>
    <col min="15897" max="15897" width="27.85546875" style="54" customWidth="1"/>
    <col min="15898" max="15898" width="14.140625" style="54" customWidth="1"/>
    <col min="15899" max="15899" width="12.42578125" style="54" customWidth="1"/>
    <col min="15900" max="15900" width="13.42578125" style="54" customWidth="1"/>
    <col min="15901" max="15901" width="17.7109375" style="54" customWidth="1"/>
    <col min="15902" max="16130" width="9.140625" style="54"/>
    <col min="16131" max="16131" width="4.7109375" style="54" customWidth="1"/>
    <col min="16132" max="16132" width="20.140625" style="54" customWidth="1"/>
    <col min="16133" max="16133" width="15.7109375" style="54" customWidth="1"/>
    <col min="16134" max="16134" width="15.42578125" style="54" customWidth="1"/>
    <col min="16135" max="16135" width="15.140625" style="54" customWidth="1"/>
    <col min="16136" max="16136" width="15.5703125" style="54" customWidth="1"/>
    <col min="16137" max="16137" width="13.7109375" style="54" customWidth="1"/>
    <col min="16138" max="16138" width="14.5703125" style="54" customWidth="1"/>
    <col min="16139" max="16139" width="9.42578125" style="54" customWidth="1"/>
    <col min="16140" max="16140" width="8" style="54" customWidth="1"/>
    <col min="16141" max="16141" width="8.28515625" style="54" customWidth="1"/>
    <col min="16142" max="16142" width="9" style="54" customWidth="1"/>
    <col min="16143" max="16143" width="16.42578125" style="54" customWidth="1"/>
    <col min="16144" max="16144" width="16.28515625" style="54" customWidth="1"/>
    <col min="16145" max="16145" width="16.7109375" style="54" customWidth="1"/>
    <col min="16146" max="16146" width="15" style="54" customWidth="1"/>
    <col min="16147" max="16147" width="14" style="54" customWidth="1"/>
    <col min="16148" max="16148" width="15.28515625" style="54" customWidth="1"/>
    <col min="16149" max="16149" width="10" style="54" customWidth="1"/>
    <col min="16150" max="16152" width="9.5703125" style="54" customWidth="1"/>
    <col min="16153" max="16153" width="27.85546875" style="54" customWidth="1"/>
    <col min="16154" max="16154" width="14.140625" style="54" customWidth="1"/>
    <col min="16155" max="16155" width="12.42578125" style="54" customWidth="1"/>
    <col min="16156" max="16156" width="13.42578125" style="54" customWidth="1"/>
    <col min="16157" max="16157" width="17.7109375" style="54" customWidth="1"/>
    <col min="16158" max="16384" width="9.140625" style="54"/>
  </cols>
  <sheetData>
    <row r="1" spans="1:29" x14ac:dyDescent="0.25">
      <c r="AA1" s="218" t="s">
        <v>300</v>
      </c>
      <c r="AB1" s="218"/>
      <c r="AC1" s="218"/>
    </row>
    <row r="2" spans="1:29" x14ac:dyDescent="0.25">
      <c r="C2" s="219" t="s">
        <v>767</v>
      </c>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row>
    <row r="3" spans="1:29" x14ac:dyDescent="0.25">
      <c r="AC3" s="58"/>
    </row>
    <row r="4" spans="1:29" x14ac:dyDescent="0.25">
      <c r="A4" s="208" t="s">
        <v>0</v>
      </c>
      <c r="B4" s="208" t="s">
        <v>769</v>
      </c>
      <c r="C4" s="208" t="s">
        <v>0</v>
      </c>
      <c r="D4" s="208" t="s">
        <v>312</v>
      </c>
      <c r="E4" s="208" t="s">
        <v>313</v>
      </c>
      <c r="F4" s="215" t="s">
        <v>314</v>
      </c>
      <c r="G4" s="215"/>
      <c r="H4" s="215"/>
      <c r="I4" s="215"/>
      <c r="J4" s="215"/>
      <c r="K4" s="215"/>
      <c r="L4" s="215"/>
      <c r="M4" s="215"/>
      <c r="N4" s="215"/>
      <c r="O4" s="215" t="s">
        <v>315</v>
      </c>
      <c r="P4" s="215"/>
      <c r="Q4" s="215"/>
      <c r="R4" s="215"/>
      <c r="S4" s="215"/>
      <c r="T4" s="215"/>
      <c r="U4" s="215"/>
      <c r="V4" s="215"/>
      <c r="W4" s="215"/>
      <c r="X4" s="215"/>
      <c r="Y4" s="221" t="s">
        <v>316</v>
      </c>
      <c r="Z4" s="221"/>
      <c r="AA4" s="221"/>
      <c r="AB4" s="221"/>
      <c r="AC4" s="221"/>
    </row>
    <row r="5" spans="1:29" x14ac:dyDescent="0.25">
      <c r="A5" s="208"/>
      <c r="B5" s="208"/>
      <c r="C5" s="208"/>
      <c r="D5" s="208"/>
      <c r="E5" s="208"/>
      <c r="F5" s="215" t="s">
        <v>646</v>
      </c>
      <c r="G5" s="215"/>
      <c r="H5" s="215"/>
      <c r="I5" s="215"/>
      <c r="J5" s="215"/>
      <c r="K5" s="208" t="s">
        <v>317</v>
      </c>
      <c r="L5" s="208"/>
      <c r="M5" s="208"/>
      <c r="N5" s="208"/>
      <c r="O5" s="215" t="s">
        <v>647</v>
      </c>
      <c r="P5" s="215"/>
      <c r="Q5" s="215"/>
      <c r="R5" s="215"/>
      <c r="S5" s="215"/>
      <c r="T5" s="215"/>
      <c r="U5" s="215" t="s">
        <v>317</v>
      </c>
      <c r="V5" s="215"/>
      <c r="W5" s="215"/>
      <c r="X5" s="215"/>
      <c r="Y5" s="211" t="s">
        <v>314</v>
      </c>
      <c r="Z5" s="211"/>
      <c r="AA5" s="211"/>
      <c r="AB5" s="208" t="s">
        <v>318</v>
      </c>
      <c r="AC5" s="208" t="s">
        <v>319</v>
      </c>
    </row>
    <row r="6" spans="1:29" ht="15.75" customHeight="1" x14ac:dyDescent="0.25">
      <c r="A6" s="208"/>
      <c r="B6" s="208"/>
      <c r="C6" s="208"/>
      <c r="D6" s="208"/>
      <c r="E6" s="208"/>
      <c r="F6" s="222" t="s">
        <v>22</v>
      </c>
      <c r="G6" s="223" t="s">
        <v>320</v>
      </c>
      <c r="H6" s="223"/>
      <c r="I6" s="223"/>
      <c r="J6" s="223"/>
      <c r="K6" s="208"/>
      <c r="L6" s="208"/>
      <c r="M6" s="208"/>
      <c r="N6" s="208"/>
      <c r="O6" s="212" t="s">
        <v>321</v>
      </c>
      <c r="P6" s="215" t="s">
        <v>322</v>
      </c>
      <c r="Q6" s="215"/>
      <c r="R6" s="215"/>
      <c r="S6" s="215"/>
      <c r="T6" s="215"/>
      <c r="U6" s="215"/>
      <c r="V6" s="215"/>
      <c r="W6" s="215"/>
      <c r="X6" s="215"/>
      <c r="Y6" s="211"/>
      <c r="Z6" s="211"/>
      <c r="AA6" s="211"/>
      <c r="AB6" s="208"/>
      <c r="AC6" s="208"/>
    </row>
    <row r="7" spans="1:29" x14ac:dyDescent="0.25">
      <c r="A7" s="208"/>
      <c r="B7" s="208"/>
      <c r="C7" s="208"/>
      <c r="D7" s="208"/>
      <c r="E7" s="208"/>
      <c r="F7" s="222"/>
      <c r="G7" s="223"/>
      <c r="H7" s="223"/>
      <c r="I7" s="223"/>
      <c r="J7" s="223"/>
      <c r="K7" s="208"/>
      <c r="L7" s="208"/>
      <c r="M7" s="208"/>
      <c r="N7" s="208"/>
      <c r="O7" s="213"/>
      <c r="P7" s="208" t="s">
        <v>22</v>
      </c>
      <c r="Q7" s="208" t="s">
        <v>320</v>
      </c>
      <c r="R7" s="208"/>
      <c r="S7" s="208"/>
      <c r="T7" s="208"/>
      <c r="U7" s="215"/>
      <c r="V7" s="215"/>
      <c r="W7" s="215"/>
      <c r="X7" s="215"/>
      <c r="Y7" s="208" t="s">
        <v>323</v>
      </c>
      <c r="Z7" s="208" t="s">
        <v>324</v>
      </c>
      <c r="AA7" s="208" t="s">
        <v>325</v>
      </c>
      <c r="AB7" s="208"/>
      <c r="AC7" s="208"/>
    </row>
    <row r="8" spans="1:29" ht="112.5" x14ac:dyDescent="0.25">
      <c r="A8" s="208"/>
      <c r="B8" s="208"/>
      <c r="C8" s="208"/>
      <c r="D8" s="208"/>
      <c r="E8" s="208"/>
      <c r="F8" s="222"/>
      <c r="G8" s="59" t="s">
        <v>326</v>
      </c>
      <c r="H8" s="59" t="s">
        <v>327</v>
      </c>
      <c r="I8" s="59" t="s">
        <v>328</v>
      </c>
      <c r="J8" s="59" t="s">
        <v>329</v>
      </c>
      <c r="K8" s="59" t="s">
        <v>326</v>
      </c>
      <c r="L8" s="59" t="s">
        <v>327</v>
      </c>
      <c r="M8" s="59" t="s">
        <v>328</v>
      </c>
      <c r="N8" s="59" t="s">
        <v>329</v>
      </c>
      <c r="O8" s="214"/>
      <c r="P8" s="208"/>
      <c r="Q8" s="59" t="s">
        <v>326</v>
      </c>
      <c r="R8" s="59" t="s">
        <v>327</v>
      </c>
      <c r="S8" s="59" t="s">
        <v>328</v>
      </c>
      <c r="T8" s="59" t="s">
        <v>329</v>
      </c>
      <c r="U8" s="59" t="s">
        <v>326</v>
      </c>
      <c r="V8" s="59" t="s">
        <v>327</v>
      </c>
      <c r="W8" s="59" t="s">
        <v>328</v>
      </c>
      <c r="X8" s="59" t="s">
        <v>329</v>
      </c>
      <c r="Y8" s="208"/>
      <c r="Z8" s="208"/>
      <c r="AA8" s="208"/>
      <c r="AB8" s="208"/>
      <c r="AC8" s="208"/>
    </row>
    <row r="9" spans="1:29" s="116" customFormat="1" x14ac:dyDescent="0.25">
      <c r="A9" s="177">
        <v>1</v>
      </c>
      <c r="B9" s="177">
        <v>2</v>
      </c>
      <c r="C9" s="177">
        <v>3</v>
      </c>
      <c r="D9" s="177">
        <v>4</v>
      </c>
      <c r="E9" s="177">
        <v>5</v>
      </c>
      <c r="F9" s="177">
        <v>6</v>
      </c>
      <c r="G9" s="177">
        <v>7</v>
      </c>
      <c r="H9" s="177">
        <v>8</v>
      </c>
      <c r="I9" s="177">
        <v>9</v>
      </c>
      <c r="J9" s="177">
        <v>10</v>
      </c>
      <c r="K9" s="177">
        <v>11</v>
      </c>
      <c r="L9" s="177">
        <v>12</v>
      </c>
      <c r="M9" s="177">
        <v>13</v>
      </c>
      <c r="N9" s="177">
        <v>14</v>
      </c>
      <c r="O9" s="177">
        <v>15</v>
      </c>
      <c r="P9" s="177">
        <v>16</v>
      </c>
      <c r="Q9" s="177">
        <v>17</v>
      </c>
      <c r="R9" s="177">
        <v>18</v>
      </c>
      <c r="S9" s="177">
        <v>19</v>
      </c>
      <c r="T9" s="177">
        <v>20</v>
      </c>
      <c r="U9" s="177">
        <v>21</v>
      </c>
      <c r="V9" s="177">
        <v>22</v>
      </c>
      <c r="W9" s="177">
        <v>23</v>
      </c>
      <c r="X9" s="177">
        <v>24</v>
      </c>
      <c r="Y9" s="177">
        <v>25</v>
      </c>
      <c r="Z9" s="177">
        <v>26</v>
      </c>
      <c r="AA9" s="177">
        <v>27</v>
      </c>
      <c r="AB9" s="177">
        <v>28</v>
      </c>
      <c r="AC9" s="177">
        <v>29</v>
      </c>
    </row>
    <row r="10" spans="1:29" s="116" customFormat="1" x14ac:dyDescent="0.25">
      <c r="A10" s="210" t="s">
        <v>648</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row>
    <row r="11" spans="1:29" s="116" customFormat="1" ht="118.5" customHeight="1" x14ac:dyDescent="0.25">
      <c r="A11" s="211">
        <v>1</v>
      </c>
      <c r="B11" s="209" t="s">
        <v>768</v>
      </c>
      <c r="C11" s="178" t="s">
        <v>533</v>
      </c>
      <c r="D11" s="168" t="s">
        <v>649</v>
      </c>
      <c r="E11" s="179" t="s">
        <v>650</v>
      </c>
      <c r="F11" s="132">
        <f>SUM(G11:J11)</f>
        <v>419.55</v>
      </c>
      <c r="G11" s="64">
        <v>308</v>
      </c>
      <c r="H11" s="64">
        <v>61.55</v>
      </c>
      <c r="I11" s="64">
        <v>50</v>
      </c>
      <c r="J11" s="64"/>
      <c r="K11" s="65">
        <f>G11/F11*100</f>
        <v>73.411989035871756</v>
      </c>
      <c r="L11" s="65">
        <f>H11/F11*100</f>
        <v>14.67048027648671</v>
      </c>
      <c r="M11" s="65">
        <f>I11/F11*100</f>
        <v>11.91753068764152</v>
      </c>
      <c r="N11" s="65">
        <f>J11/F11*100</f>
        <v>0</v>
      </c>
      <c r="O11" s="64">
        <v>308</v>
      </c>
      <c r="P11" s="64">
        <f>(((((SUM(Q11:T11))/1)/1)/1)/1)</f>
        <v>443.52</v>
      </c>
      <c r="Q11" s="64">
        <v>308</v>
      </c>
      <c r="R11" s="64">
        <v>85.52</v>
      </c>
      <c r="S11" s="64">
        <v>50</v>
      </c>
      <c r="T11" s="64">
        <v>0</v>
      </c>
      <c r="U11" s="65">
        <f>Q11/P11*100</f>
        <v>69.444444444444443</v>
      </c>
      <c r="V11" s="65">
        <f>R11/P11*100</f>
        <v>19.28210678210678</v>
      </c>
      <c r="W11" s="65">
        <f>S11/P11*100</f>
        <v>11.273448773448774</v>
      </c>
      <c r="X11" s="65">
        <f>T11/P11*100</f>
        <v>0</v>
      </c>
      <c r="Y11" s="158" t="s">
        <v>558</v>
      </c>
      <c r="Z11" s="175" t="s">
        <v>6</v>
      </c>
      <c r="AA11" s="133">
        <v>100</v>
      </c>
      <c r="AB11" s="178" t="s">
        <v>651</v>
      </c>
      <c r="AC11" s="178"/>
    </row>
    <row r="12" spans="1:29" s="116" customFormat="1" ht="117.75" customHeight="1" x14ac:dyDescent="0.25">
      <c r="A12" s="211"/>
      <c r="B12" s="209"/>
      <c r="C12" s="178" t="s">
        <v>535</v>
      </c>
      <c r="D12" s="168" t="s">
        <v>649</v>
      </c>
      <c r="E12" s="179"/>
      <c r="F12" s="132">
        <f>SUM(G12:J12)</f>
        <v>1149.8</v>
      </c>
      <c r="G12" s="64">
        <v>879.8</v>
      </c>
      <c r="H12" s="64">
        <v>176</v>
      </c>
      <c r="I12" s="64">
        <v>44</v>
      </c>
      <c r="J12" s="64">
        <v>50</v>
      </c>
      <c r="K12" s="65">
        <f>G12/F12*100</f>
        <v>76.517655244390326</v>
      </c>
      <c r="L12" s="65">
        <f>H12/F12*100</f>
        <v>15.307009914767786</v>
      </c>
      <c r="M12" s="65">
        <f>I12/F12*100</f>
        <v>3.8267524786919465</v>
      </c>
      <c r="N12" s="65">
        <f>J12/F12*100</f>
        <v>4.3485823621499398</v>
      </c>
      <c r="O12" s="64">
        <v>879.8</v>
      </c>
      <c r="P12" s="64">
        <f>((((SUM(Q12:T12))/1)/1)/1)</f>
        <v>1150.8</v>
      </c>
      <c r="Q12" s="64">
        <v>879.8</v>
      </c>
      <c r="R12" s="64">
        <v>176</v>
      </c>
      <c r="S12" s="64">
        <v>45</v>
      </c>
      <c r="T12" s="64">
        <v>50</v>
      </c>
      <c r="U12" s="65">
        <f>Q12/P12*100</f>
        <v>76.451164407368793</v>
      </c>
      <c r="V12" s="65">
        <f>R12/P12*100</f>
        <v>15.29370872436566</v>
      </c>
      <c r="W12" s="65">
        <f>S12/P12*100</f>
        <v>3.9103232533889467</v>
      </c>
      <c r="X12" s="65">
        <f>T12/P12*100</f>
        <v>4.344803614876608</v>
      </c>
      <c r="Y12" s="158" t="s">
        <v>558</v>
      </c>
      <c r="Z12" s="175" t="s">
        <v>6</v>
      </c>
      <c r="AA12" s="133">
        <v>100</v>
      </c>
      <c r="AB12" s="178" t="s">
        <v>651</v>
      </c>
      <c r="AC12" s="178"/>
    </row>
    <row r="13" spans="1:29" s="116" customFormat="1" x14ac:dyDescent="0.25">
      <c r="A13" s="211"/>
      <c r="B13" s="209"/>
      <c r="C13" s="210" t="s">
        <v>332</v>
      </c>
      <c r="D13" s="210"/>
      <c r="E13" s="210"/>
      <c r="F13" s="132">
        <f>SUM(F11:F12)</f>
        <v>1569.35</v>
      </c>
      <c r="G13" s="132">
        <f>SUM(G11:G12)</f>
        <v>1187.8</v>
      </c>
      <c r="H13" s="132">
        <f>SUM(H11:H12)</f>
        <v>237.55</v>
      </c>
      <c r="I13" s="132">
        <f>SUM(I11:I12)</f>
        <v>94</v>
      </c>
      <c r="J13" s="132">
        <f>SUM(J11:J12)</f>
        <v>50</v>
      </c>
      <c r="K13" s="132">
        <f>G13/F13*100</f>
        <v>75.687386497594545</v>
      </c>
      <c r="L13" s="132">
        <f>H13/F13*100</f>
        <v>15.13684009303215</v>
      </c>
      <c r="M13" s="132">
        <f>I13/F13*100</f>
        <v>5.989740975563131</v>
      </c>
      <c r="N13" s="132">
        <f>J13/F13*100</f>
        <v>3.1860324338101762</v>
      </c>
      <c r="O13" s="132">
        <f t="shared" ref="O13:T13" si="0">SUM(O11:O12)</f>
        <v>1187.8</v>
      </c>
      <c r="P13" s="132">
        <f t="shared" si="0"/>
        <v>1594.32</v>
      </c>
      <c r="Q13" s="132">
        <f t="shared" si="0"/>
        <v>1187.8</v>
      </c>
      <c r="R13" s="132">
        <f t="shared" si="0"/>
        <v>261.52</v>
      </c>
      <c r="S13" s="132">
        <f t="shared" si="0"/>
        <v>95</v>
      </c>
      <c r="T13" s="132">
        <f t="shared" si="0"/>
        <v>50</v>
      </c>
      <c r="U13" s="132">
        <f>Q13/P13*100</f>
        <v>74.501982036228611</v>
      </c>
      <c r="V13" s="132">
        <f>R13/P13*100</f>
        <v>16.403231471724624</v>
      </c>
      <c r="W13" s="132">
        <f>S13/P13*100</f>
        <v>5.9586532189271919</v>
      </c>
      <c r="X13" s="132">
        <f>T13/P13*100</f>
        <v>3.136133273119575</v>
      </c>
      <c r="Y13" s="134"/>
      <c r="Z13" s="135"/>
      <c r="AA13" s="136"/>
      <c r="AB13" s="137"/>
      <c r="AC13" s="138"/>
    </row>
    <row r="14" spans="1:29" s="116" customFormat="1" x14ac:dyDescent="0.25">
      <c r="A14" s="211"/>
      <c r="B14" s="209"/>
      <c r="C14" s="216" t="s">
        <v>330</v>
      </c>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row>
    <row r="15" spans="1:29" ht="110.25" x14ac:dyDescent="0.25">
      <c r="A15" s="211"/>
      <c r="B15" s="209"/>
      <c r="C15" s="178" t="s">
        <v>533</v>
      </c>
      <c r="D15" s="168" t="s">
        <v>331</v>
      </c>
      <c r="E15" s="179" t="s">
        <v>534</v>
      </c>
      <c r="F15" s="132">
        <f>G15+H15+I15+J15</f>
        <v>1333.1</v>
      </c>
      <c r="G15" s="64">
        <v>993.3</v>
      </c>
      <c r="H15" s="64">
        <v>262.2</v>
      </c>
      <c r="I15" s="64">
        <v>77.599999999999994</v>
      </c>
      <c r="J15" s="64">
        <v>0</v>
      </c>
      <c r="K15" s="65">
        <f>G15/F15*100</f>
        <v>74.510539344385279</v>
      </c>
      <c r="L15" s="65">
        <f>H15/F15*100</f>
        <v>19.668441977346035</v>
      </c>
      <c r="M15" s="65">
        <f>I15/F15*100</f>
        <v>5.8210186782686968</v>
      </c>
      <c r="N15" s="65">
        <f>J15/F15*100</f>
        <v>0</v>
      </c>
      <c r="O15" s="64">
        <f>Q15</f>
        <v>880.90773000000002</v>
      </c>
      <c r="P15" s="64">
        <f>Q15+R15+S15+T15</f>
        <v>1182.3120700000002</v>
      </c>
      <c r="Q15" s="64">
        <v>880.90773000000002</v>
      </c>
      <c r="R15" s="64">
        <v>232.57638</v>
      </c>
      <c r="S15" s="64">
        <v>68.827960000000004</v>
      </c>
      <c r="T15" s="64" t="s">
        <v>557</v>
      </c>
      <c r="U15" s="65">
        <f>Q15/P15*100</f>
        <v>74.507209420605832</v>
      </c>
      <c r="V15" s="65">
        <f>R15/P15*100</f>
        <v>19.671319095981147</v>
      </c>
      <c r="W15" s="65">
        <f>S15/P15*100</f>
        <v>5.8214714834130037</v>
      </c>
      <c r="X15" s="65">
        <f>T15/P15*100</f>
        <v>0</v>
      </c>
      <c r="Y15" s="158" t="s">
        <v>558</v>
      </c>
      <c r="Z15" s="175" t="s">
        <v>6</v>
      </c>
      <c r="AA15" s="133">
        <v>100</v>
      </c>
      <c r="AB15" s="178" t="s">
        <v>651</v>
      </c>
      <c r="AC15" s="63"/>
    </row>
    <row r="16" spans="1:29" ht="114" customHeight="1" x14ac:dyDescent="0.25">
      <c r="A16" s="211"/>
      <c r="B16" s="209"/>
      <c r="C16" s="178" t="s">
        <v>535</v>
      </c>
      <c r="D16" s="168" t="s">
        <v>334</v>
      </c>
      <c r="E16" s="179" t="s">
        <v>536</v>
      </c>
      <c r="F16" s="132">
        <f>G16+H16+I16+J16</f>
        <v>1053.75</v>
      </c>
      <c r="G16" s="64">
        <v>708.3</v>
      </c>
      <c r="H16" s="64">
        <v>146.69999999999999</v>
      </c>
      <c r="I16" s="64">
        <v>66.25</v>
      </c>
      <c r="J16" s="64">
        <v>132.5</v>
      </c>
      <c r="K16" s="65">
        <f>G16/F16*100</f>
        <v>67.217081850533802</v>
      </c>
      <c r="L16" s="65">
        <f>H16/F16*100</f>
        <v>13.921708185053379</v>
      </c>
      <c r="M16" s="65">
        <f>I16/F16*100</f>
        <v>6.2870699881376044</v>
      </c>
      <c r="N16" s="65">
        <f>J16/F16*100</f>
        <v>12.574139976275209</v>
      </c>
      <c r="O16" s="64">
        <f>Q16</f>
        <v>708.13638000000003</v>
      </c>
      <c r="P16" s="64">
        <f>Q16+R16+S16+T16</f>
        <v>1053.5372</v>
      </c>
      <c r="Q16" s="64">
        <v>708.13638000000003</v>
      </c>
      <c r="R16" s="64">
        <v>146.67771999999999</v>
      </c>
      <c r="S16" s="64">
        <v>66.239999999999995</v>
      </c>
      <c r="T16" s="64">
        <v>132.48310000000001</v>
      </c>
      <c r="U16" s="65">
        <f>Q16/P16*100</f>
        <v>67.215128236572951</v>
      </c>
      <c r="V16" s="65">
        <f>R16/P16*100</f>
        <v>13.922405397740109</v>
      </c>
      <c r="W16" s="65">
        <f>S16/P16*100</f>
        <v>6.2873907062797594</v>
      </c>
      <c r="X16" s="65">
        <f>T16/P16*100</f>
        <v>12.575075659407187</v>
      </c>
      <c r="Y16" s="158" t="s">
        <v>558</v>
      </c>
      <c r="Z16" s="175" t="s">
        <v>6</v>
      </c>
      <c r="AA16" s="133">
        <v>100</v>
      </c>
      <c r="AB16" s="178" t="s">
        <v>651</v>
      </c>
      <c r="AC16" s="63"/>
    </row>
    <row r="17" spans="1:35" ht="114" customHeight="1" x14ac:dyDescent="0.25">
      <c r="A17" s="211"/>
      <c r="B17" s="209"/>
      <c r="C17" s="217" t="s">
        <v>537</v>
      </c>
      <c r="D17" s="225" t="s">
        <v>538</v>
      </c>
      <c r="E17" s="226" t="s">
        <v>539</v>
      </c>
      <c r="F17" s="132">
        <f>G17+H17+I17+J17</f>
        <v>1125.2899999999997</v>
      </c>
      <c r="G17" s="64">
        <v>865.8</v>
      </c>
      <c r="H17" s="64">
        <v>176.322</v>
      </c>
      <c r="I17" s="64">
        <v>56.262999999999998</v>
      </c>
      <c r="J17" s="64">
        <v>26.905000000000001</v>
      </c>
      <c r="K17" s="65">
        <f>G17/F17*100</f>
        <v>76.940166534848814</v>
      </c>
      <c r="L17" s="65">
        <f>H17/F17*100</f>
        <v>15.669027539567582</v>
      </c>
      <c r="M17" s="65">
        <f>I17/F17*100</f>
        <v>4.9998667010281803</v>
      </c>
      <c r="N17" s="65">
        <f>J17/F17*100</f>
        <v>2.3909392245554484</v>
      </c>
      <c r="O17" s="64">
        <f>Q17</f>
        <v>865.75300000000004</v>
      </c>
      <c r="P17" s="64">
        <f>Q17+R17+S17+T17</f>
        <v>1125.2429999999999</v>
      </c>
      <c r="Q17" s="64">
        <v>865.75300000000004</v>
      </c>
      <c r="R17" s="64">
        <v>176.322</v>
      </c>
      <c r="S17" s="64">
        <v>56.262999999999998</v>
      </c>
      <c r="T17" s="64">
        <v>26.905000000000001</v>
      </c>
      <c r="U17" s="65">
        <f>Q17/P17*100</f>
        <v>76.939203354297703</v>
      </c>
      <c r="V17" s="65">
        <f>R17/P17*100</f>
        <v>15.669682015351352</v>
      </c>
      <c r="W17" s="65">
        <f>S17/P17*100</f>
        <v>5.0000755392390799</v>
      </c>
      <c r="X17" s="65">
        <f>T17/P17*100</f>
        <v>2.3910390911118755</v>
      </c>
      <c r="Y17" s="158" t="s">
        <v>558</v>
      </c>
      <c r="Z17" s="175" t="s">
        <v>6</v>
      </c>
      <c r="AA17" s="133">
        <v>100</v>
      </c>
      <c r="AB17" s="178" t="s">
        <v>651</v>
      </c>
      <c r="AC17" s="63"/>
      <c r="AI17" s="54">
        <v>1000</v>
      </c>
    </row>
    <row r="18" spans="1:35" ht="117" customHeight="1" x14ac:dyDescent="0.25">
      <c r="A18" s="211"/>
      <c r="B18" s="209"/>
      <c r="C18" s="217"/>
      <c r="D18" s="225"/>
      <c r="E18" s="226"/>
      <c r="F18" s="132">
        <f>G18+H18+I18+J18</f>
        <v>1069.7649999999999</v>
      </c>
      <c r="G18" s="64">
        <v>822.9</v>
      </c>
      <c r="H18" s="64">
        <v>164.65700000000001</v>
      </c>
      <c r="I18" s="64">
        <v>53.530999999999999</v>
      </c>
      <c r="J18" s="64">
        <v>28.677</v>
      </c>
      <c r="K18" s="65">
        <f>G18/F18*100</f>
        <v>76.923436455670185</v>
      </c>
      <c r="L18" s="65">
        <f>H18/F18*100</f>
        <v>15.391885133650851</v>
      </c>
      <c r="M18" s="65">
        <f>I18/F18*100</f>
        <v>5.0039962047739461</v>
      </c>
      <c r="N18" s="65">
        <f>J18/F18*100</f>
        <v>2.6806822059050357</v>
      </c>
      <c r="O18" s="64">
        <f>Q18</f>
        <v>822.84900000000005</v>
      </c>
      <c r="P18" s="64">
        <f>Q18+R18+S18+T18</f>
        <v>1069.7139999999999</v>
      </c>
      <c r="Q18" s="64">
        <v>822.84900000000005</v>
      </c>
      <c r="R18" s="64">
        <v>164.65700000000001</v>
      </c>
      <c r="S18" s="64">
        <v>53.530999999999999</v>
      </c>
      <c r="T18" s="64">
        <v>28.677</v>
      </c>
      <c r="U18" s="65">
        <f>Q18/P18*100</f>
        <v>76.922336250623999</v>
      </c>
      <c r="V18" s="65">
        <f>R18/P18*100</f>
        <v>15.392618961703786</v>
      </c>
      <c r="W18" s="65">
        <f>S18/P18*100</f>
        <v>5.00423477677211</v>
      </c>
      <c r="X18" s="65">
        <f>T18/P18*100</f>
        <v>2.6808100109001098</v>
      </c>
      <c r="Y18" s="158" t="s">
        <v>558</v>
      </c>
      <c r="Z18" s="175" t="s">
        <v>6</v>
      </c>
      <c r="AA18" s="133">
        <v>100</v>
      </c>
      <c r="AB18" s="62">
        <v>100</v>
      </c>
      <c r="AC18" s="63"/>
    </row>
    <row r="19" spans="1:35" x14ac:dyDescent="0.25">
      <c r="A19" s="211"/>
      <c r="B19" s="209"/>
      <c r="C19" s="210" t="s">
        <v>332</v>
      </c>
      <c r="D19" s="210"/>
      <c r="E19" s="210"/>
      <c r="F19" s="132">
        <f>SUM(F15:F18)</f>
        <v>4581.9049999999988</v>
      </c>
      <c r="G19" s="132">
        <f t="shared" ref="G19:P19" si="1">SUM(G15:G18)</f>
        <v>3390.2999999999997</v>
      </c>
      <c r="H19" s="132">
        <f>SUM(H15:H18)</f>
        <v>749.87900000000002</v>
      </c>
      <c r="I19" s="132">
        <f t="shared" si="1"/>
        <v>253.64400000000001</v>
      </c>
      <c r="J19" s="132">
        <v>188.07</v>
      </c>
      <c r="K19" s="132">
        <f>G19/F19*100</f>
        <v>73.993240802679253</v>
      </c>
      <c r="L19" s="132">
        <f>H19/F19*100</f>
        <v>16.36609663447846</v>
      </c>
      <c r="M19" s="132">
        <f>I19/F19*100</f>
        <v>5.5357760582115976</v>
      </c>
      <c r="N19" s="132">
        <f>J19/F19*100</f>
        <v>4.1046246048313968</v>
      </c>
      <c r="O19" s="132">
        <f t="shared" si="1"/>
        <v>3277.6461100000001</v>
      </c>
      <c r="P19" s="132">
        <f t="shared" si="1"/>
        <v>4430.80627</v>
      </c>
      <c r="Q19" s="132">
        <f>SUM(Q15:Q18)</f>
        <v>3277.6461100000001</v>
      </c>
      <c r="R19" s="132">
        <f t="shared" ref="R19:T19" si="2">SUM(R15:R18)</f>
        <v>720.23310000000004</v>
      </c>
      <c r="S19" s="132">
        <f t="shared" si="2"/>
        <v>244.86196000000001</v>
      </c>
      <c r="T19" s="132">
        <f t="shared" si="2"/>
        <v>188.0651</v>
      </c>
      <c r="U19" s="132">
        <f>Q19/P19*100</f>
        <v>73.974033398666293</v>
      </c>
      <c r="V19" s="132">
        <f>R19/P19*100</f>
        <v>16.255125051991946</v>
      </c>
      <c r="W19" s="132">
        <f>S19/P19*100</f>
        <v>5.5263522049678784</v>
      </c>
      <c r="X19" s="132">
        <f>T19/P19*100</f>
        <v>4.2444893443738856</v>
      </c>
      <c r="Y19" s="176"/>
      <c r="Z19" s="175"/>
      <c r="AA19" s="133"/>
      <c r="AB19" s="62"/>
      <c r="AC19" s="63"/>
    </row>
    <row r="20" spans="1:35" x14ac:dyDescent="0.25">
      <c r="A20" s="211"/>
      <c r="B20" s="209"/>
      <c r="C20" s="227" t="s">
        <v>336</v>
      </c>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row>
    <row r="21" spans="1:35" ht="110.25" x14ac:dyDescent="0.25">
      <c r="A21" s="211"/>
      <c r="B21" s="209"/>
      <c r="C21" s="159" t="s">
        <v>21</v>
      </c>
      <c r="D21" s="169" t="s">
        <v>541</v>
      </c>
      <c r="E21" s="179" t="s">
        <v>542</v>
      </c>
      <c r="F21" s="64">
        <f t="shared" ref="F21:F66" si="3">SUM(G21:J21)</f>
        <v>3410.7570000000001</v>
      </c>
      <c r="G21" s="64">
        <f>SUM(G22:G25)</f>
        <v>2534.1</v>
      </c>
      <c r="H21" s="64">
        <f t="shared" ref="H21:J21" si="4">SUM(H22:H25)</f>
        <v>682.15199999999993</v>
      </c>
      <c r="I21" s="64">
        <f t="shared" si="4"/>
        <v>194.505</v>
      </c>
      <c r="J21" s="64">
        <f t="shared" si="4"/>
        <v>0</v>
      </c>
      <c r="K21" s="64">
        <f t="shared" ref="K21:L32" si="5">G21*100/F21</f>
        <v>74.2972894287104</v>
      </c>
      <c r="L21" s="64">
        <f>H21*100/G21</f>
        <v>26.918906120516159</v>
      </c>
      <c r="M21" s="64">
        <f t="shared" ref="M21:M27" si="6">I21*100/G21</f>
        <v>7.6755060968391149</v>
      </c>
      <c r="N21" s="64">
        <v>0</v>
      </c>
      <c r="O21" s="64">
        <f>SUM(O22:O25)</f>
        <v>2338.9695499999998</v>
      </c>
      <c r="P21" s="64">
        <v>3145.5633599999996</v>
      </c>
      <c r="Q21" s="64">
        <f t="shared" ref="Q21" si="7">SUM(Q22:Q25)</f>
        <v>2338.9695499999998</v>
      </c>
      <c r="R21" s="64">
        <f>SUM(R22:R25)</f>
        <v>629.11311999999998</v>
      </c>
      <c r="S21" s="64">
        <f t="shared" ref="S21" si="8">SUM(S22:S25)</f>
        <v>177.48069000000001</v>
      </c>
      <c r="T21" s="64">
        <v>0</v>
      </c>
      <c r="U21" s="65">
        <f t="shared" ref="U21:V36" si="9">Q21*100/P21</f>
        <v>74.357731265028477</v>
      </c>
      <c r="V21" s="65">
        <f t="shared" si="9"/>
        <v>26.897020527693488</v>
      </c>
      <c r="W21" s="65">
        <f>S21*100/Q21</f>
        <v>7.587986342105224</v>
      </c>
      <c r="X21" s="62">
        <v>0</v>
      </c>
      <c r="Y21" s="161" t="s">
        <v>558</v>
      </c>
      <c r="Z21" s="60" t="s">
        <v>6</v>
      </c>
      <c r="AA21" s="61">
        <v>100</v>
      </c>
      <c r="AB21" s="62">
        <v>100</v>
      </c>
      <c r="AC21" s="63"/>
    </row>
    <row r="22" spans="1:35" ht="110.25" x14ac:dyDescent="0.25">
      <c r="A22" s="211"/>
      <c r="B22" s="209"/>
      <c r="C22" s="160" t="s">
        <v>652</v>
      </c>
      <c r="D22" s="169" t="s">
        <v>653</v>
      </c>
      <c r="E22" s="179" t="s">
        <v>542</v>
      </c>
      <c r="F22" s="64">
        <f t="shared" si="3"/>
        <v>808.07899999999995</v>
      </c>
      <c r="G22" s="64">
        <v>581.9</v>
      </c>
      <c r="H22" s="64">
        <v>161.61600000000001</v>
      </c>
      <c r="I22" s="64">
        <v>64.563000000000002</v>
      </c>
      <c r="J22" s="64">
        <v>0</v>
      </c>
      <c r="K22" s="65">
        <f t="shared" si="5"/>
        <v>72.010286123015206</v>
      </c>
      <c r="L22" s="65">
        <f t="shared" si="5"/>
        <v>27.773844303144877</v>
      </c>
      <c r="M22" s="65">
        <f t="shared" si="6"/>
        <v>11.095205361746006</v>
      </c>
      <c r="N22" s="65">
        <v>0</v>
      </c>
      <c r="O22" s="64">
        <v>490.96454999999997</v>
      </c>
      <c r="P22" s="64">
        <v>681.79780000000005</v>
      </c>
      <c r="Q22" s="64">
        <v>490.96454999999997</v>
      </c>
      <c r="R22" s="64">
        <v>136.35955999999999</v>
      </c>
      <c r="S22" s="64">
        <v>54.473690000000005</v>
      </c>
      <c r="T22" s="64">
        <v>0</v>
      </c>
      <c r="U22" s="65">
        <f t="shared" si="9"/>
        <v>72.010286627501571</v>
      </c>
      <c r="V22" s="65">
        <f t="shared" si="9"/>
        <v>27.773809738401681</v>
      </c>
      <c r="W22" s="65">
        <f t="shared" ref="W22:W25" si="10">S22*100/Q22</f>
        <v>11.095238953606733</v>
      </c>
      <c r="X22" s="62">
        <v>0</v>
      </c>
      <c r="Y22" s="161" t="s">
        <v>558</v>
      </c>
      <c r="Z22" s="60" t="s">
        <v>6</v>
      </c>
      <c r="AA22" s="61">
        <v>100</v>
      </c>
      <c r="AB22" s="62">
        <v>100</v>
      </c>
      <c r="AC22" s="63"/>
    </row>
    <row r="23" spans="1:35" ht="110.25" x14ac:dyDescent="0.25">
      <c r="A23" s="211"/>
      <c r="B23" s="209"/>
      <c r="C23" s="160" t="s">
        <v>654</v>
      </c>
      <c r="D23" s="169" t="s">
        <v>655</v>
      </c>
      <c r="E23" s="179" t="s">
        <v>656</v>
      </c>
      <c r="F23" s="64">
        <f t="shared" si="3"/>
        <v>921.39499999999998</v>
      </c>
      <c r="G23" s="64">
        <v>691.1</v>
      </c>
      <c r="H23" s="64">
        <v>184.279</v>
      </c>
      <c r="I23" s="64">
        <v>46.015999999999998</v>
      </c>
      <c r="J23" s="64">
        <v>0</v>
      </c>
      <c r="K23" s="65">
        <f t="shared" si="5"/>
        <v>75.005833545873372</v>
      </c>
      <c r="L23" s="65">
        <f t="shared" si="5"/>
        <v>26.664592678338881</v>
      </c>
      <c r="M23" s="65">
        <f t="shared" si="6"/>
        <v>6.6583707133555192</v>
      </c>
      <c r="N23" s="65">
        <v>0</v>
      </c>
      <c r="O23" s="64">
        <v>682.34500000000003</v>
      </c>
      <c r="P23" s="64">
        <v>909.72239999999999</v>
      </c>
      <c r="Q23" s="64">
        <v>682.34500000000003</v>
      </c>
      <c r="R23" s="64">
        <v>181.9444</v>
      </c>
      <c r="S23" s="64">
        <v>45.433</v>
      </c>
      <c r="T23" s="64">
        <v>0</v>
      </c>
      <c r="U23" s="65">
        <f t="shared" si="9"/>
        <v>75.005847937788502</v>
      </c>
      <c r="V23" s="65">
        <f t="shared" si="9"/>
        <v>26.664575837736038</v>
      </c>
      <c r="W23" s="65">
        <f t="shared" si="10"/>
        <v>6.6583619723160572</v>
      </c>
      <c r="X23" s="62">
        <v>0</v>
      </c>
      <c r="Y23" s="161" t="s">
        <v>558</v>
      </c>
      <c r="Z23" s="60" t="s">
        <v>6</v>
      </c>
      <c r="AA23" s="61">
        <v>100</v>
      </c>
      <c r="AB23" s="62">
        <v>100</v>
      </c>
      <c r="AC23" s="63"/>
    </row>
    <row r="24" spans="1:35" ht="110.25" x14ac:dyDescent="0.25">
      <c r="A24" s="211"/>
      <c r="B24" s="209"/>
      <c r="C24" s="160" t="s">
        <v>657</v>
      </c>
      <c r="D24" s="169" t="s">
        <v>658</v>
      </c>
      <c r="E24" s="179" t="s">
        <v>659</v>
      </c>
      <c r="F24" s="64">
        <f t="shared" si="3"/>
        <v>684.33299999999986</v>
      </c>
      <c r="G24" s="64">
        <v>513.29999999999995</v>
      </c>
      <c r="H24" s="64">
        <v>136.86699999999999</v>
      </c>
      <c r="I24" s="64">
        <v>34.165999999999997</v>
      </c>
      <c r="J24" s="64">
        <v>0</v>
      </c>
      <c r="K24" s="65">
        <f t="shared" si="5"/>
        <v>75.007342916387202</v>
      </c>
      <c r="L24" s="65">
        <f t="shared" si="5"/>
        <v>26.664134034677577</v>
      </c>
      <c r="M24" s="65">
        <f t="shared" si="6"/>
        <v>6.6561465030196763</v>
      </c>
      <c r="N24" s="65">
        <v>0</v>
      </c>
      <c r="O24" s="64">
        <v>444.00400000000002</v>
      </c>
      <c r="P24" s="64">
        <v>591.94790999999998</v>
      </c>
      <c r="Q24" s="64">
        <v>444.00400000000002</v>
      </c>
      <c r="R24" s="64">
        <v>118.38991</v>
      </c>
      <c r="S24" s="64">
        <v>29.553999999999998</v>
      </c>
      <c r="T24" s="64">
        <v>0</v>
      </c>
      <c r="U24" s="65">
        <f t="shared" si="9"/>
        <v>75.007275555715708</v>
      </c>
      <c r="V24" s="65">
        <f t="shared" si="9"/>
        <v>26.6641539265412</v>
      </c>
      <c r="W24" s="65">
        <f t="shared" si="10"/>
        <v>6.6562463401230607</v>
      </c>
      <c r="X24" s="62">
        <v>0</v>
      </c>
      <c r="Y24" s="161" t="s">
        <v>558</v>
      </c>
      <c r="Z24" s="60" t="s">
        <v>6</v>
      </c>
      <c r="AA24" s="61">
        <v>100</v>
      </c>
      <c r="AB24" s="62">
        <v>100</v>
      </c>
      <c r="AC24" s="63"/>
    </row>
    <row r="25" spans="1:35" ht="110.25" x14ac:dyDescent="0.25">
      <c r="A25" s="211"/>
      <c r="B25" s="209"/>
      <c r="C25" s="160" t="s">
        <v>660</v>
      </c>
      <c r="D25" s="169" t="s">
        <v>661</v>
      </c>
      <c r="E25" s="179" t="s">
        <v>662</v>
      </c>
      <c r="F25" s="64">
        <f t="shared" si="3"/>
        <v>996.94999999999993</v>
      </c>
      <c r="G25" s="64">
        <v>747.8</v>
      </c>
      <c r="H25" s="64">
        <v>199.39</v>
      </c>
      <c r="I25" s="64">
        <v>49.76</v>
      </c>
      <c r="J25" s="64">
        <v>0</v>
      </c>
      <c r="K25" s="65">
        <f t="shared" si="5"/>
        <v>75.008776769145896</v>
      </c>
      <c r="L25" s="65">
        <f t="shared" si="5"/>
        <v>26.663546402781495</v>
      </c>
      <c r="M25" s="65">
        <f t="shared" si="6"/>
        <v>6.6541856111259703</v>
      </c>
      <c r="N25" s="65">
        <v>0</v>
      </c>
      <c r="O25" s="64">
        <v>721.65599999999995</v>
      </c>
      <c r="P25" s="64">
        <v>962.09524999999996</v>
      </c>
      <c r="Q25" s="64">
        <v>721.65599999999995</v>
      </c>
      <c r="R25" s="64">
        <v>192.41925000000001</v>
      </c>
      <c r="S25" s="64">
        <v>48.02</v>
      </c>
      <c r="T25" s="64">
        <v>0</v>
      </c>
      <c r="U25" s="65">
        <f t="shared" si="9"/>
        <v>75.008789410404006</v>
      </c>
      <c r="V25" s="65">
        <f t="shared" si="9"/>
        <v>26.663569623199976</v>
      </c>
      <c r="W25" s="65">
        <f t="shared" si="10"/>
        <v>6.6541399226224129</v>
      </c>
      <c r="X25" s="62">
        <v>0</v>
      </c>
      <c r="Y25" s="161" t="s">
        <v>558</v>
      </c>
      <c r="Z25" s="60" t="s">
        <v>6</v>
      </c>
      <c r="AA25" s="61">
        <v>100</v>
      </c>
      <c r="AB25" s="62">
        <v>100</v>
      </c>
      <c r="AC25" s="63"/>
    </row>
    <row r="26" spans="1:35" ht="110.25" x14ac:dyDescent="0.25">
      <c r="A26" s="211"/>
      <c r="B26" s="209"/>
      <c r="C26" s="159" t="s">
        <v>82</v>
      </c>
      <c r="D26" s="169" t="s">
        <v>543</v>
      </c>
      <c r="E26" s="179" t="s">
        <v>559</v>
      </c>
      <c r="F26" s="64">
        <f t="shared" si="3"/>
        <v>1189.5</v>
      </c>
      <c r="G26" s="64">
        <v>841.8</v>
      </c>
      <c r="H26" s="64">
        <v>169.27500000000001</v>
      </c>
      <c r="I26" s="64">
        <v>86.924999999999997</v>
      </c>
      <c r="J26" s="64">
        <v>91.5</v>
      </c>
      <c r="K26" s="64">
        <f t="shared" si="5"/>
        <v>70.769230769230774</v>
      </c>
      <c r="L26" s="64">
        <f t="shared" si="5"/>
        <v>20.108695652173914</v>
      </c>
      <c r="M26" s="64">
        <f t="shared" si="6"/>
        <v>10.32608695652174</v>
      </c>
      <c r="N26" s="64">
        <f t="shared" ref="N26:N27" si="11">J26*100/G26</f>
        <v>10.869565217391305</v>
      </c>
      <c r="O26" s="64">
        <f t="shared" ref="O26:O28" si="12">Q26</f>
        <v>841.8</v>
      </c>
      <c r="P26" s="162">
        <f t="shared" ref="P26" si="13">SUM(Q26:T26)</f>
        <v>1189.5</v>
      </c>
      <c r="Q26" s="64">
        <v>841.8</v>
      </c>
      <c r="R26" s="162">
        <v>169.27500000000001</v>
      </c>
      <c r="S26" s="64">
        <v>86.924999999999997</v>
      </c>
      <c r="T26" s="162">
        <v>91.5</v>
      </c>
      <c r="U26" s="65">
        <f t="shared" si="9"/>
        <v>70.769230769230774</v>
      </c>
      <c r="V26" s="65">
        <f t="shared" si="9"/>
        <v>20.108695652173914</v>
      </c>
      <c r="W26" s="65">
        <f>S26*100/Q26</f>
        <v>10.32608695652174</v>
      </c>
      <c r="X26" s="64">
        <f>T26*100/Q26</f>
        <v>10.869565217391305</v>
      </c>
      <c r="Y26" s="161" t="s">
        <v>558</v>
      </c>
      <c r="Z26" s="60" t="s">
        <v>6</v>
      </c>
      <c r="AA26" s="61">
        <v>100</v>
      </c>
      <c r="AB26" s="62">
        <v>100</v>
      </c>
      <c r="AC26" s="63"/>
    </row>
    <row r="27" spans="1:35" ht="110.25" x14ac:dyDescent="0.25">
      <c r="A27" s="211"/>
      <c r="B27" s="209"/>
      <c r="C27" s="160" t="s">
        <v>663</v>
      </c>
      <c r="D27" s="169" t="s">
        <v>664</v>
      </c>
      <c r="E27" s="179" t="s">
        <v>665</v>
      </c>
      <c r="F27" s="64">
        <f t="shared" si="3"/>
        <v>1189.5</v>
      </c>
      <c r="G27" s="64">
        <v>841.8</v>
      </c>
      <c r="H27" s="64">
        <v>169.27500000000001</v>
      </c>
      <c r="I27" s="64">
        <v>86.924999999999997</v>
      </c>
      <c r="J27" s="64">
        <v>91.5</v>
      </c>
      <c r="K27" s="64">
        <f t="shared" si="5"/>
        <v>70.769230769230774</v>
      </c>
      <c r="L27" s="64">
        <f t="shared" si="5"/>
        <v>20.108695652173914</v>
      </c>
      <c r="M27" s="64">
        <f t="shared" si="6"/>
        <v>10.32608695652174</v>
      </c>
      <c r="N27" s="64">
        <f t="shared" si="11"/>
        <v>10.869565217391305</v>
      </c>
      <c r="O27" s="64">
        <f t="shared" si="12"/>
        <v>841.8</v>
      </c>
      <c r="P27" s="162">
        <f t="shared" ref="P27" si="14">SUM(Q27:T27)</f>
        <v>1189.5</v>
      </c>
      <c r="Q27" s="64">
        <v>841.8</v>
      </c>
      <c r="R27" s="162">
        <v>169.27500000000001</v>
      </c>
      <c r="S27" s="64">
        <v>86.924999999999997</v>
      </c>
      <c r="T27" s="162">
        <v>91.5</v>
      </c>
      <c r="U27" s="65">
        <f t="shared" si="9"/>
        <v>70.769230769230774</v>
      </c>
      <c r="V27" s="65">
        <f t="shared" si="9"/>
        <v>20.108695652173914</v>
      </c>
      <c r="W27" s="65">
        <f>S27*100/Q27</f>
        <v>10.32608695652174</v>
      </c>
      <c r="X27" s="64">
        <f>T27*100/Q27</f>
        <v>10.869565217391305</v>
      </c>
      <c r="Y27" s="161" t="s">
        <v>558</v>
      </c>
      <c r="Z27" s="60" t="s">
        <v>6</v>
      </c>
      <c r="AA27" s="61">
        <v>100</v>
      </c>
      <c r="AB27" s="62">
        <v>100</v>
      </c>
      <c r="AC27" s="63"/>
    </row>
    <row r="28" spans="1:35" ht="110.25" x14ac:dyDescent="0.25">
      <c r="A28" s="211"/>
      <c r="B28" s="209"/>
      <c r="C28" s="159" t="s">
        <v>295</v>
      </c>
      <c r="D28" s="169" t="s">
        <v>544</v>
      </c>
      <c r="E28" s="179" t="s">
        <v>560</v>
      </c>
      <c r="F28" s="64">
        <f t="shared" si="3"/>
        <v>4806.1390000000001</v>
      </c>
      <c r="G28" s="64">
        <v>3394.1790000000001</v>
      </c>
      <c r="H28" s="64">
        <v>730.88199999999995</v>
      </c>
      <c r="I28" s="64">
        <v>352.90300000000002</v>
      </c>
      <c r="J28" s="64">
        <v>328.17500000000001</v>
      </c>
      <c r="K28" s="64">
        <f t="shared" si="5"/>
        <v>70.621740236809629</v>
      </c>
      <c r="L28" s="64">
        <f>H28*100/G28</f>
        <v>21.533395852133904</v>
      </c>
      <c r="M28" s="64">
        <f>I28*100/G28</f>
        <v>10.397300790559367</v>
      </c>
      <c r="N28" s="64">
        <f>J28*100/G28</f>
        <v>9.6687593671400354</v>
      </c>
      <c r="O28" s="64">
        <f t="shared" si="12"/>
        <v>3366.6170000000002</v>
      </c>
      <c r="P28" s="162">
        <f>P29+P30+P31+P32</f>
        <v>4766.2820000000002</v>
      </c>
      <c r="Q28" s="64">
        <v>3366.6170000000002</v>
      </c>
      <c r="R28" s="162">
        <f>R29+R30+R31+R32</f>
        <v>725.15800000000002</v>
      </c>
      <c r="S28" s="64">
        <f>S29+S30+S31+S32</f>
        <v>350.97300000000001</v>
      </c>
      <c r="T28" s="162">
        <v>323.53399999999999</v>
      </c>
      <c r="U28" s="65">
        <f t="shared" si="9"/>
        <v>70.634028788057435</v>
      </c>
      <c r="V28" s="163">
        <f t="shared" si="9"/>
        <v>21.539664298017861</v>
      </c>
      <c r="W28" s="163">
        <f>S28*100/Q28</f>
        <v>10.425094390006349</v>
      </c>
      <c r="X28" s="163">
        <f>T28*100/Q28</f>
        <v>9.6100625642893132</v>
      </c>
      <c r="Y28" s="161" t="s">
        <v>558</v>
      </c>
      <c r="Z28" s="60" t="s">
        <v>6</v>
      </c>
      <c r="AA28" s="61">
        <v>100</v>
      </c>
      <c r="AB28" s="62">
        <v>100</v>
      </c>
      <c r="AC28" s="63"/>
    </row>
    <row r="29" spans="1:35" ht="110.25" x14ac:dyDescent="0.25">
      <c r="A29" s="211"/>
      <c r="B29" s="209"/>
      <c r="C29" s="160" t="s">
        <v>666</v>
      </c>
      <c r="D29" s="169" t="s">
        <v>667</v>
      </c>
      <c r="E29" s="179" t="s">
        <v>668</v>
      </c>
      <c r="F29" s="64">
        <f t="shared" si="3"/>
        <v>1256.1189999999999</v>
      </c>
      <c r="G29" s="64">
        <v>874.42899999999997</v>
      </c>
      <c r="H29" s="64">
        <v>202.202</v>
      </c>
      <c r="I29" s="64">
        <v>87.442999999999998</v>
      </c>
      <c r="J29" s="64">
        <v>92.045000000000002</v>
      </c>
      <c r="K29" s="64">
        <f t="shared" si="5"/>
        <v>69.613547761000348</v>
      </c>
      <c r="L29" s="64">
        <f t="shared" si="5"/>
        <v>23.123889989924855</v>
      </c>
      <c r="M29" s="64">
        <f t="shared" ref="M29:M32" si="15">I29*100/G29</f>
        <v>10.000011436034256</v>
      </c>
      <c r="N29" s="64">
        <f t="shared" ref="N29:N32" si="16">J29*100/G29</f>
        <v>10.526297732577488</v>
      </c>
      <c r="O29" s="64">
        <v>874.43</v>
      </c>
      <c r="P29" s="162">
        <f t="shared" ref="P29:P47" si="17">SUM(Q29:T29)</f>
        <v>1256.1189999999999</v>
      </c>
      <c r="Q29" s="64">
        <v>874.42899999999997</v>
      </c>
      <c r="R29" s="162">
        <v>202.202</v>
      </c>
      <c r="S29" s="64">
        <v>87.442999999999998</v>
      </c>
      <c r="T29" s="64">
        <v>92.045000000000002</v>
      </c>
      <c r="U29" s="65">
        <f t="shared" si="9"/>
        <v>69.613547761000348</v>
      </c>
      <c r="V29" s="163">
        <f t="shared" si="9"/>
        <v>23.123889989924855</v>
      </c>
      <c r="W29" s="163">
        <f t="shared" ref="W29:W58" si="18">S29*100/Q29</f>
        <v>10.000011436034256</v>
      </c>
      <c r="X29" s="163">
        <f t="shared" ref="X29:X58" si="19">T29*100/Q29</f>
        <v>10.526297732577488</v>
      </c>
      <c r="Y29" s="161" t="s">
        <v>558</v>
      </c>
      <c r="Z29" s="60" t="s">
        <v>6</v>
      </c>
      <c r="AA29" s="61">
        <v>100</v>
      </c>
      <c r="AB29" s="62">
        <v>100</v>
      </c>
      <c r="AC29" s="63"/>
      <c r="AF29" s="54">
        <v>0</v>
      </c>
    </row>
    <row r="30" spans="1:35" ht="110.25" x14ac:dyDescent="0.25">
      <c r="A30" s="211"/>
      <c r="B30" s="209"/>
      <c r="C30" s="160" t="s">
        <v>669</v>
      </c>
      <c r="D30" s="169" t="s">
        <v>670</v>
      </c>
      <c r="E30" s="179" t="s">
        <v>671</v>
      </c>
      <c r="F30" s="64">
        <f t="shared" si="3"/>
        <v>1133.23</v>
      </c>
      <c r="G30" s="64">
        <v>804</v>
      </c>
      <c r="H30" s="64">
        <v>168.43</v>
      </c>
      <c r="I30" s="64">
        <v>160.80000000000001</v>
      </c>
      <c r="J30" s="64">
        <v>0</v>
      </c>
      <c r="K30" s="64">
        <f t="shared" si="5"/>
        <v>70.947645226476524</v>
      </c>
      <c r="L30" s="64">
        <f t="shared" si="5"/>
        <v>20.949004975124378</v>
      </c>
      <c r="M30" s="64">
        <f t="shared" si="15"/>
        <v>20.000000000000004</v>
      </c>
      <c r="N30" s="64">
        <f t="shared" si="16"/>
        <v>0</v>
      </c>
      <c r="O30" s="64">
        <f>Q30</f>
        <v>804</v>
      </c>
      <c r="P30" s="162">
        <f t="shared" si="17"/>
        <v>1133.23</v>
      </c>
      <c r="Q30" s="64">
        <v>804</v>
      </c>
      <c r="R30" s="162">
        <v>168.43</v>
      </c>
      <c r="S30" s="64">
        <v>160.80000000000001</v>
      </c>
      <c r="T30" s="64">
        <v>0</v>
      </c>
      <c r="U30" s="65">
        <f t="shared" si="9"/>
        <v>70.947645226476524</v>
      </c>
      <c r="V30" s="163">
        <f t="shared" si="9"/>
        <v>20.949004975124378</v>
      </c>
      <c r="W30" s="163">
        <f t="shared" si="18"/>
        <v>20.000000000000004</v>
      </c>
      <c r="X30" s="163">
        <f t="shared" si="19"/>
        <v>0</v>
      </c>
      <c r="Y30" s="161" t="s">
        <v>558</v>
      </c>
      <c r="Z30" s="60" t="s">
        <v>6</v>
      </c>
      <c r="AA30" s="61">
        <v>100</v>
      </c>
      <c r="AB30" s="62">
        <v>100</v>
      </c>
      <c r="AC30" s="63"/>
      <c r="AF30" s="54">
        <v>0</v>
      </c>
    </row>
    <row r="31" spans="1:35" ht="110.25" x14ac:dyDescent="0.25">
      <c r="A31" s="211"/>
      <c r="B31" s="209"/>
      <c r="C31" s="160" t="s">
        <v>672</v>
      </c>
      <c r="D31" s="169" t="s">
        <v>673</v>
      </c>
      <c r="E31" s="179" t="s">
        <v>674</v>
      </c>
      <c r="F31" s="64">
        <f>SUM(G31:J31)</f>
        <v>1364.3790000000001</v>
      </c>
      <c r="G31" s="64">
        <v>943.5</v>
      </c>
      <c r="H31" s="64">
        <v>195.934</v>
      </c>
      <c r="I31" s="64">
        <v>66.045000000000002</v>
      </c>
      <c r="J31" s="64">
        <v>158.9</v>
      </c>
      <c r="K31" s="64">
        <f t="shared" si="5"/>
        <v>69.152339635834323</v>
      </c>
      <c r="L31" s="64">
        <f t="shared" si="5"/>
        <v>20.76671966083731</v>
      </c>
      <c r="M31" s="64">
        <f t="shared" si="15"/>
        <v>7</v>
      </c>
      <c r="N31" s="64">
        <f t="shared" si="16"/>
        <v>16.841547429782725</v>
      </c>
      <c r="O31" s="64">
        <f>Q31</f>
        <v>915.93799999999999</v>
      </c>
      <c r="P31" s="162">
        <f t="shared" si="17"/>
        <v>1324.5219999999999</v>
      </c>
      <c r="Q31" s="64">
        <v>915.93799999999999</v>
      </c>
      <c r="R31" s="162">
        <v>190.21</v>
      </c>
      <c r="S31" s="64">
        <v>64.114999999999995</v>
      </c>
      <c r="T31" s="162">
        <v>154.25899999999999</v>
      </c>
      <c r="U31" s="65">
        <f t="shared" si="9"/>
        <v>69.152343260436595</v>
      </c>
      <c r="V31" s="163">
        <f t="shared" si="9"/>
        <v>20.766689448412446</v>
      </c>
      <c r="W31" s="163">
        <f t="shared" si="18"/>
        <v>6.9999279427210128</v>
      </c>
      <c r="X31" s="163">
        <f t="shared" si="19"/>
        <v>16.841642119881474</v>
      </c>
      <c r="Y31" s="161" t="s">
        <v>558</v>
      </c>
      <c r="Z31" s="60" t="s">
        <v>6</v>
      </c>
      <c r="AA31" s="61">
        <v>100</v>
      </c>
      <c r="AB31" s="62">
        <v>100</v>
      </c>
      <c r="AC31" s="63"/>
      <c r="AF31" s="54">
        <v>0</v>
      </c>
    </row>
    <row r="32" spans="1:35" ht="110.25" x14ac:dyDescent="0.25">
      <c r="A32" s="211"/>
      <c r="B32" s="209"/>
      <c r="C32" s="160" t="s">
        <v>675</v>
      </c>
      <c r="D32" s="169" t="s">
        <v>676</v>
      </c>
      <c r="E32" s="179" t="s">
        <v>677</v>
      </c>
      <c r="F32" s="64">
        <f t="shared" si="3"/>
        <v>1052.4110000000001</v>
      </c>
      <c r="G32" s="64">
        <v>772.25</v>
      </c>
      <c r="H32" s="64">
        <v>164.316</v>
      </c>
      <c r="I32" s="64">
        <v>38.615000000000002</v>
      </c>
      <c r="J32" s="64">
        <v>77.23</v>
      </c>
      <c r="K32" s="64">
        <f t="shared" si="5"/>
        <v>73.379126595978178</v>
      </c>
      <c r="L32" s="64">
        <f t="shared" si="5"/>
        <v>21.277565555195853</v>
      </c>
      <c r="M32" s="64">
        <f t="shared" si="15"/>
        <v>5.0003237293622531</v>
      </c>
      <c r="N32" s="64">
        <f t="shared" si="16"/>
        <v>10.000647458724506</v>
      </c>
      <c r="O32" s="64">
        <f>Q32</f>
        <v>772.25</v>
      </c>
      <c r="P32" s="162">
        <f t="shared" si="17"/>
        <v>1052.4110000000001</v>
      </c>
      <c r="Q32" s="64">
        <v>772.25</v>
      </c>
      <c r="R32" s="162">
        <v>164.316</v>
      </c>
      <c r="S32" s="64">
        <v>38.615000000000002</v>
      </c>
      <c r="T32" s="64">
        <v>77.23</v>
      </c>
      <c r="U32" s="65">
        <f t="shared" si="9"/>
        <v>73.379126595978178</v>
      </c>
      <c r="V32" s="163">
        <f t="shared" si="9"/>
        <v>21.277565555195853</v>
      </c>
      <c r="W32" s="163">
        <f t="shared" si="18"/>
        <v>5.0003237293622531</v>
      </c>
      <c r="X32" s="163">
        <f t="shared" si="19"/>
        <v>10.000647458724506</v>
      </c>
      <c r="Y32" s="161" t="s">
        <v>558</v>
      </c>
      <c r="Z32" s="60" t="s">
        <v>6</v>
      </c>
      <c r="AA32" s="61">
        <v>100</v>
      </c>
      <c r="AB32" s="62">
        <v>100</v>
      </c>
      <c r="AC32" s="63"/>
      <c r="AF32" s="54">
        <v>0</v>
      </c>
    </row>
    <row r="33" spans="1:29" ht="110.25" x14ac:dyDescent="0.25">
      <c r="A33" s="211"/>
      <c r="B33" s="209"/>
      <c r="C33" s="159" t="s">
        <v>216</v>
      </c>
      <c r="D33" s="169" t="s">
        <v>540</v>
      </c>
      <c r="E33" s="179" t="s">
        <v>561</v>
      </c>
      <c r="F33" s="64">
        <f t="shared" si="3"/>
        <v>249.5</v>
      </c>
      <c r="G33" s="64">
        <v>191.9</v>
      </c>
      <c r="H33" s="64">
        <v>38.409999999999997</v>
      </c>
      <c r="I33" s="64">
        <v>19.190000000000001</v>
      </c>
      <c r="J33" s="64">
        <v>0</v>
      </c>
      <c r="K33" s="64">
        <f>G33*100/F33</f>
        <v>76.913827655310627</v>
      </c>
      <c r="L33" s="64">
        <f>H33*100/G33</f>
        <v>20.015633142261592</v>
      </c>
      <c r="M33" s="64">
        <f>I33*100/G33</f>
        <v>10.000000000000002</v>
      </c>
      <c r="N33" s="64">
        <v>0</v>
      </c>
      <c r="O33" s="64">
        <f t="shared" ref="O33:O58" si="20">Q33</f>
        <v>191.9</v>
      </c>
      <c r="P33" s="162">
        <f t="shared" si="17"/>
        <v>249.5</v>
      </c>
      <c r="Q33" s="64">
        <v>191.9</v>
      </c>
      <c r="R33" s="162">
        <v>38.409999999999997</v>
      </c>
      <c r="S33" s="64">
        <v>19.190000000000001</v>
      </c>
      <c r="T33" s="162">
        <v>0</v>
      </c>
      <c r="U33" s="65">
        <f t="shared" si="9"/>
        <v>76.913827655310627</v>
      </c>
      <c r="V33" s="163">
        <f t="shared" si="9"/>
        <v>20.015633142261592</v>
      </c>
      <c r="W33" s="163">
        <f t="shared" si="18"/>
        <v>10.000000000000002</v>
      </c>
      <c r="X33" s="163">
        <f t="shared" si="19"/>
        <v>0</v>
      </c>
      <c r="Y33" s="161" t="s">
        <v>558</v>
      </c>
      <c r="Z33" s="60" t="s">
        <v>6</v>
      </c>
      <c r="AA33" s="61">
        <v>100</v>
      </c>
      <c r="AB33" s="62">
        <v>100</v>
      </c>
      <c r="AC33" s="63"/>
    </row>
    <row r="34" spans="1:29" ht="110.25" x14ac:dyDescent="0.25">
      <c r="A34" s="211"/>
      <c r="B34" s="209"/>
      <c r="C34" s="160" t="s">
        <v>678</v>
      </c>
      <c r="D34" s="169" t="s">
        <v>679</v>
      </c>
      <c r="E34" s="179" t="s">
        <v>561</v>
      </c>
      <c r="F34" s="64">
        <f t="shared" si="3"/>
        <v>249.5</v>
      </c>
      <c r="G34" s="64">
        <v>191.9</v>
      </c>
      <c r="H34" s="64">
        <v>38.409999999999997</v>
      </c>
      <c r="I34" s="64">
        <v>19.190000000000001</v>
      </c>
      <c r="J34" s="64">
        <v>0</v>
      </c>
      <c r="K34" s="64">
        <f>G34*100/F34</f>
        <v>76.913827655310627</v>
      </c>
      <c r="L34" s="64">
        <f>H34*100/G34</f>
        <v>20.015633142261592</v>
      </c>
      <c r="M34" s="64">
        <f>I34*100/G34</f>
        <v>10.000000000000002</v>
      </c>
      <c r="N34" s="64">
        <v>1</v>
      </c>
      <c r="O34" s="64">
        <f t="shared" si="20"/>
        <v>191.9</v>
      </c>
      <c r="P34" s="162">
        <f t="shared" ref="P34" si="21">SUM(Q34:T34)</f>
        <v>249.5</v>
      </c>
      <c r="Q34" s="64">
        <v>191.9</v>
      </c>
      <c r="R34" s="162">
        <v>38.409999999999997</v>
      </c>
      <c r="S34" s="64">
        <v>19.190000000000001</v>
      </c>
      <c r="T34" s="162">
        <v>0</v>
      </c>
      <c r="U34" s="65">
        <f t="shared" si="9"/>
        <v>76.913827655310627</v>
      </c>
      <c r="V34" s="163">
        <f t="shared" si="9"/>
        <v>20.015633142261592</v>
      </c>
      <c r="W34" s="163">
        <f t="shared" si="18"/>
        <v>10.000000000000002</v>
      </c>
      <c r="X34" s="163">
        <f t="shared" si="19"/>
        <v>0</v>
      </c>
      <c r="Y34" s="161" t="s">
        <v>558</v>
      </c>
      <c r="Z34" s="60" t="s">
        <v>6</v>
      </c>
      <c r="AA34" s="61">
        <v>100</v>
      </c>
      <c r="AB34" s="62">
        <v>100</v>
      </c>
      <c r="AC34" s="63"/>
    </row>
    <row r="35" spans="1:29" ht="110.25" x14ac:dyDescent="0.25">
      <c r="A35" s="211"/>
      <c r="B35" s="209"/>
      <c r="C35" s="159" t="s">
        <v>215</v>
      </c>
      <c r="D35" s="169" t="s">
        <v>545</v>
      </c>
      <c r="E35" s="179" t="s">
        <v>562</v>
      </c>
      <c r="F35" s="64">
        <f t="shared" si="3"/>
        <v>1033.8679999999999</v>
      </c>
      <c r="G35" s="64">
        <v>882.42</v>
      </c>
      <c r="H35" s="64">
        <v>93.212000000000003</v>
      </c>
      <c r="I35" s="64">
        <v>45</v>
      </c>
      <c r="J35" s="64">
        <v>13.236000000000001</v>
      </c>
      <c r="K35" s="64">
        <f t="shared" ref="K35:L58" si="22">G35*100/F35</f>
        <v>85.351321445290893</v>
      </c>
      <c r="L35" s="64">
        <f t="shared" si="22"/>
        <v>10.563223861653182</v>
      </c>
      <c r="M35" s="64">
        <f t="shared" ref="M35:M58" si="23">I35*100/G35</f>
        <v>5.0996124294553615</v>
      </c>
      <c r="N35" s="64">
        <f t="shared" ref="N35:N58" si="24">J35*100/G35</f>
        <v>1.4999660025838037</v>
      </c>
      <c r="O35" s="64">
        <f t="shared" si="20"/>
        <v>882.42</v>
      </c>
      <c r="P35" s="162">
        <f t="shared" si="17"/>
        <v>1033.8678</v>
      </c>
      <c r="Q35" s="64">
        <v>882.42</v>
      </c>
      <c r="R35" s="162">
        <v>93.211799999999997</v>
      </c>
      <c r="S35" s="64">
        <v>45</v>
      </c>
      <c r="T35" s="162">
        <v>13.236000000000001</v>
      </c>
      <c r="U35" s="65">
        <f t="shared" si="9"/>
        <v>85.351337956361533</v>
      </c>
      <c r="V35" s="163">
        <f t="shared" si="9"/>
        <v>10.56320119670905</v>
      </c>
      <c r="W35" s="163">
        <f t="shared" si="18"/>
        <v>5.0996124294553615</v>
      </c>
      <c r="X35" s="163">
        <f t="shared" si="19"/>
        <v>1.4999660025838037</v>
      </c>
      <c r="Y35" s="161" t="s">
        <v>558</v>
      </c>
      <c r="Z35" s="60" t="s">
        <v>6</v>
      </c>
      <c r="AA35" s="61">
        <v>100</v>
      </c>
      <c r="AB35" s="62">
        <v>100</v>
      </c>
      <c r="AC35" s="63"/>
    </row>
    <row r="36" spans="1:29" ht="110.25" x14ac:dyDescent="0.25">
      <c r="A36" s="211"/>
      <c r="B36" s="209"/>
      <c r="C36" s="164" t="s">
        <v>680</v>
      </c>
      <c r="D36" s="170" t="s">
        <v>681</v>
      </c>
      <c r="E36" s="165" t="s">
        <v>682</v>
      </c>
      <c r="F36" s="162">
        <f t="shared" ref="F36" si="25">SUM(G36:J36)</f>
        <v>1033.8679999999999</v>
      </c>
      <c r="G36" s="162">
        <v>882.42</v>
      </c>
      <c r="H36" s="162">
        <v>93.212000000000003</v>
      </c>
      <c r="I36" s="64">
        <v>45</v>
      </c>
      <c r="J36" s="162">
        <v>13.236000000000001</v>
      </c>
      <c r="K36" s="162">
        <f t="shared" si="22"/>
        <v>85.351321445290893</v>
      </c>
      <c r="L36" s="162">
        <f t="shared" si="22"/>
        <v>10.563223861653182</v>
      </c>
      <c r="M36" s="162">
        <f t="shared" si="23"/>
        <v>5.0996124294553615</v>
      </c>
      <c r="N36" s="162">
        <f t="shared" si="24"/>
        <v>1.4999660025838037</v>
      </c>
      <c r="O36" s="64">
        <f t="shared" si="20"/>
        <v>882.42</v>
      </c>
      <c r="P36" s="162">
        <f t="shared" ref="P36" si="26">SUM(Q36:T36)</f>
        <v>1033.8678</v>
      </c>
      <c r="Q36" s="64">
        <v>882.42</v>
      </c>
      <c r="R36" s="162">
        <v>93.211799999999997</v>
      </c>
      <c r="S36" s="64">
        <v>45</v>
      </c>
      <c r="T36" s="162">
        <v>13.236000000000001</v>
      </c>
      <c r="U36" s="65">
        <f t="shared" si="9"/>
        <v>85.351337956361533</v>
      </c>
      <c r="V36" s="163">
        <f t="shared" si="9"/>
        <v>10.56320119670905</v>
      </c>
      <c r="W36" s="163">
        <f t="shared" si="18"/>
        <v>5.0996124294553615</v>
      </c>
      <c r="X36" s="163">
        <f t="shared" si="19"/>
        <v>1.4999660025838037</v>
      </c>
      <c r="Y36" s="166" t="s">
        <v>558</v>
      </c>
      <c r="Z36" s="139" t="s">
        <v>6</v>
      </c>
      <c r="AA36" s="140">
        <v>100</v>
      </c>
      <c r="AB36" s="141">
        <v>100</v>
      </c>
      <c r="AC36" s="142"/>
    </row>
    <row r="37" spans="1:29" ht="110.25" x14ac:dyDescent="0.25">
      <c r="A37" s="211"/>
      <c r="B37" s="209"/>
      <c r="C37" s="159" t="s">
        <v>201</v>
      </c>
      <c r="D37" s="169" t="s">
        <v>334</v>
      </c>
      <c r="E37" s="179" t="s">
        <v>546</v>
      </c>
      <c r="F37" s="64">
        <f t="shared" si="3"/>
        <v>360.52800000000002</v>
      </c>
      <c r="G37" s="64">
        <v>162.30000000000001</v>
      </c>
      <c r="H37" s="64">
        <v>72.106999999999999</v>
      </c>
      <c r="I37" s="64">
        <v>54.015999999999998</v>
      </c>
      <c r="J37" s="64">
        <v>72.105000000000004</v>
      </c>
      <c r="K37" s="64">
        <f t="shared" si="22"/>
        <v>45.017307948342435</v>
      </c>
      <c r="L37" s="64">
        <f t="shared" si="22"/>
        <v>44.428219346888476</v>
      </c>
      <c r="M37" s="64">
        <f t="shared" si="23"/>
        <v>33.281577325939615</v>
      </c>
      <c r="N37" s="64">
        <f t="shared" si="24"/>
        <v>44.426987060998151</v>
      </c>
      <c r="O37" s="64">
        <f t="shared" si="20"/>
        <v>154.88824</v>
      </c>
      <c r="P37" s="162">
        <f t="shared" si="17"/>
        <v>344.19736</v>
      </c>
      <c r="Q37" s="64">
        <v>154.88824</v>
      </c>
      <c r="R37" s="162">
        <v>68.840810000000005</v>
      </c>
      <c r="S37" s="64">
        <v>51.62941</v>
      </c>
      <c r="T37" s="162">
        <v>68.838899999999995</v>
      </c>
      <c r="U37" s="65">
        <f t="shared" ref="U37:V58" si="27">Q37*100/P37</f>
        <v>44.999833816273316</v>
      </c>
      <c r="V37" s="163">
        <f t="shared" si="27"/>
        <v>44.445472425795529</v>
      </c>
      <c r="W37" s="163">
        <f t="shared" si="18"/>
        <v>33.33333118124397</v>
      </c>
      <c r="X37" s="163">
        <f t="shared" si="19"/>
        <v>44.4442392785921</v>
      </c>
      <c r="Y37" s="161" t="s">
        <v>558</v>
      </c>
      <c r="Z37" s="60" t="s">
        <v>6</v>
      </c>
      <c r="AA37" s="61">
        <v>100</v>
      </c>
      <c r="AB37" s="62">
        <v>100</v>
      </c>
      <c r="AC37" s="63"/>
    </row>
    <row r="38" spans="1:29" ht="110.25" x14ac:dyDescent="0.25">
      <c r="A38" s="211"/>
      <c r="B38" s="209"/>
      <c r="C38" s="160" t="s">
        <v>683</v>
      </c>
      <c r="D38" s="169" t="s">
        <v>684</v>
      </c>
      <c r="E38" s="179" t="s">
        <v>685</v>
      </c>
      <c r="F38" s="64">
        <f t="shared" ref="F38" si="28">SUM(G38:J38)</f>
        <v>360.52800000000002</v>
      </c>
      <c r="G38" s="64">
        <v>162.30000000000001</v>
      </c>
      <c r="H38" s="64">
        <v>72.106999999999999</v>
      </c>
      <c r="I38" s="64">
        <v>54.015999999999998</v>
      </c>
      <c r="J38" s="64">
        <v>72.105000000000004</v>
      </c>
      <c r="K38" s="64">
        <f t="shared" si="22"/>
        <v>45.017307948342435</v>
      </c>
      <c r="L38" s="64">
        <f t="shared" si="22"/>
        <v>44.428219346888476</v>
      </c>
      <c r="M38" s="64">
        <f t="shared" si="23"/>
        <v>33.281577325939615</v>
      </c>
      <c r="N38" s="64">
        <f t="shared" si="24"/>
        <v>44.426987060998151</v>
      </c>
      <c r="O38" s="64">
        <f t="shared" si="20"/>
        <v>154.88824</v>
      </c>
      <c r="P38" s="162">
        <f t="shared" ref="P38" si="29">SUM(Q38:T38)</f>
        <v>344.19736</v>
      </c>
      <c r="Q38" s="64">
        <v>154.88824</v>
      </c>
      <c r="R38" s="162">
        <v>68.840810000000005</v>
      </c>
      <c r="S38" s="64">
        <v>51.62941</v>
      </c>
      <c r="T38" s="162">
        <v>68.838899999999995</v>
      </c>
      <c r="U38" s="65">
        <f t="shared" si="27"/>
        <v>44.999833816273316</v>
      </c>
      <c r="V38" s="163">
        <f t="shared" si="27"/>
        <v>44.445472425795529</v>
      </c>
      <c r="W38" s="163">
        <f t="shared" si="18"/>
        <v>33.33333118124397</v>
      </c>
      <c r="X38" s="163">
        <f t="shared" si="19"/>
        <v>44.4442392785921</v>
      </c>
      <c r="Y38" s="161" t="s">
        <v>558</v>
      </c>
      <c r="Z38" s="60" t="s">
        <v>6</v>
      </c>
      <c r="AA38" s="61">
        <v>100</v>
      </c>
      <c r="AB38" s="62">
        <v>100</v>
      </c>
      <c r="AC38" s="63"/>
    </row>
    <row r="39" spans="1:29" ht="110.25" x14ac:dyDescent="0.25">
      <c r="A39" s="211"/>
      <c r="B39" s="209"/>
      <c r="C39" s="159" t="s">
        <v>296</v>
      </c>
      <c r="D39" s="169" t="s">
        <v>337</v>
      </c>
      <c r="E39" s="179" t="s">
        <v>563</v>
      </c>
      <c r="F39" s="64">
        <f t="shared" si="3"/>
        <v>926.24899999999991</v>
      </c>
      <c r="G39" s="64">
        <v>684.8</v>
      </c>
      <c r="H39" s="64">
        <v>164.685</v>
      </c>
      <c r="I39" s="64">
        <v>46.423999999999999</v>
      </c>
      <c r="J39" s="64">
        <v>30.34</v>
      </c>
      <c r="K39" s="64">
        <f t="shared" si="22"/>
        <v>73.932603436009117</v>
      </c>
      <c r="L39" s="64">
        <f t="shared" si="22"/>
        <v>24.0486273364486</v>
      </c>
      <c r="M39" s="64">
        <f t="shared" si="23"/>
        <v>6.7792056074766354</v>
      </c>
      <c r="N39" s="64">
        <f t="shared" si="24"/>
        <v>4.4304906542056077</v>
      </c>
      <c r="O39" s="64">
        <f t="shared" si="20"/>
        <v>684.8</v>
      </c>
      <c r="P39" s="162">
        <f t="shared" si="17"/>
        <v>926.24815999999998</v>
      </c>
      <c r="Q39" s="64">
        <v>684.8</v>
      </c>
      <c r="R39" s="162">
        <v>164.68415999999999</v>
      </c>
      <c r="S39" s="64">
        <v>46.423999999999999</v>
      </c>
      <c r="T39" s="162">
        <v>30.34</v>
      </c>
      <c r="U39" s="65">
        <f t="shared" si="27"/>
        <v>73.932670484333272</v>
      </c>
      <c r="V39" s="163">
        <f t="shared" si="27"/>
        <v>24.048504672897195</v>
      </c>
      <c r="W39" s="163">
        <f t="shared" si="18"/>
        <v>6.7792056074766354</v>
      </c>
      <c r="X39" s="163">
        <f t="shared" si="19"/>
        <v>4.4304906542056077</v>
      </c>
      <c r="Y39" s="161" t="s">
        <v>558</v>
      </c>
      <c r="Z39" s="60" t="s">
        <v>6</v>
      </c>
      <c r="AA39" s="61">
        <v>100</v>
      </c>
      <c r="AB39" s="62">
        <v>100</v>
      </c>
      <c r="AC39" s="63"/>
    </row>
    <row r="40" spans="1:29" ht="110.25" x14ac:dyDescent="0.25">
      <c r="A40" s="211"/>
      <c r="B40" s="209"/>
      <c r="C40" s="160" t="s">
        <v>686</v>
      </c>
      <c r="D40" s="169" t="s">
        <v>687</v>
      </c>
      <c r="E40" s="179" t="s">
        <v>688</v>
      </c>
      <c r="F40" s="64">
        <f t="shared" ref="F40" si="30">SUM(G40:J40)</f>
        <v>926.24899999999991</v>
      </c>
      <c r="G40" s="64">
        <v>684.8</v>
      </c>
      <c r="H40" s="64">
        <v>164.685</v>
      </c>
      <c r="I40" s="64">
        <v>46.423999999999999</v>
      </c>
      <c r="J40" s="64">
        <v>30.34</v>
      </c>
      <c r="K40" s="64">
        <f t="shared" si="22"/>
        <v>73.932603436009117</v>
      </c>
      <c r="L40" s="64">
        <f t="shared" si="22"/>
        <v>24.0486273364486</v>
      </c>
      <c r="M40" s="64">
        <f t="shared" si="23"/>
        <v>6.7792056074766354</v>
      </c>
      <c r="N40" s="64">
        <f t="shared" si="24"/>
        <v>4.4304906542056077</v>
      </c>
      <c r="O40" s="64">
        <f t="shared" si="20"/>
        <v>684.8</v>
      </c>
      <c r="P40" s="162">
        <f t="shared" ref="P40" si="31">SUM(Q40:T40)</f>
        <v>926.24815999999998</v>
      </c>
      <c r="Q40" s="64">
        <v>684.8</v>
      </c>
      <c r="R40" s="162">
        <v>164.68415999999999</v>
      </c>
      <c r="S40" s="64">
        <v>46.423999999999999</v>
      </c>
      <c r="T40" s="162">
        <v>30.34</v>
      </c>
      <c r="U40" s="65">
        <f t="shared" si="27"/>
        <v>73.932670484333272</v>
      </c>
      <c r="V40" s="163">
        <f t="shared" si="27"/>
        <v>24.048504672897195</v>
      </c>
      <c r="W40" s="163">
        <f t="shared" si="18"/>
        <v>6.7792056074766354</v>
      </c>
      <c r="X40" s="163">
        <f t="shared" si="19"/>
        <v>4.4304906542056077</v>
      </c>
      <c r="Y40" s="161" t="s">
        <v>558</v>
      </c>
      <c r="Z40" s="60" t="s">
        <v>6</v>
      </c>
      <c r="AA40" s="61">
        <v>100</v>
      </c>
      <c r="AB40" s="62">
        <v>100</v>
      </c>
      <c r="AC40" s="63"/>
    </row>
    <row r="41" spans="1:29" s="131" customFormat="1" ht="110.25" x14ac:dyDescent="0.25">
      <c r="A41" s="211"/>
      <c r="B41" s="209"/>
      <c r="C41" s="159" t="s">
        <v>297</v>
      </c>
      <c r="D41" s="169" t="s">
        <v>333</v>
      </c>
      <c r="E41" s="179" t="s">
        <v>564</v>
      </c>
      <c r="F41" s="64">
        <f t="shared" si="3"/>
        <v>9222.482</v>
      </c>
      <c r="G41" s="64">
        <v>4957.2</v>
      </c>
      <c r="H41" s="65">
        <v>2356.4810000000002</v>
      </c>
      <c r="I41" s="64">
        <v>969.99099999999999</v>
      </c>
      <c r="J41" s="64">
        <v>938.81</v>
      </c>
      <c r="K41" s="64">
        <f t="shared" si="22"/>
        <v>53.751256982664756</v>
      </c>
      <c r="L41" s="64">
        <f t="shared" si="22"/>
        <v>47.536532720083926</v>
      </c>
      <c r="M41" s="64">
        <f t="shared" si="23"/>
        <v>19.567316226902285</v>
      </c>
      <c r="N41" s="64">
        <f t="shared" si="24"/>
        <v>18.938311950294523</v>
      </c>
      <c r="O41" s="64">
        <v>4902.68</v>
      </c>
      <c r="P41" s="162">
        <f>P42+P43+P44+P45+P46</f>
        <v>9127.1677099999997</v>
      </c>
      <c r="Q41" s="64">
        <f>Q42+Q43+Q44+Q45+Q46</f>
        <v>4902.67569</v>
      </c>
      <c r="R41" s="162">
        <f>R42+R43+R44+R45+R46</f>
        <v>2336.2412999999997</v>
      </c>
      <c r="S41" s="64">
        <f>S42+S43+S44+S45+S46</f>
        <v>958.57827999999995</v>
      </c>
      <c r="T41" s="162">
        <v>929.67</v>
      </c>
      <c r="U41" s="65">
        <f t="shared" si="27"/>
        <v>53.715192333197528</v>
      </c>
      <c r="V41" s="163">
        <f t="shared" si="27"/>
        <v>47.652372861726036</v>
      </c>
      <c r="W41" s="163">
        <f t="shared" si="18"/>
        <v>19.552145412253445</v>
      </c>
      <c r="X41" s="163">
        <f t="shared" si="19"/>
        <v>18.96250249422474</v>
      </c>
      <c r="Y41" s="161" t="s">
        <v>558</v>
      </c>
      <c r="Z41" s="60" t="s">
        <v>6</v>
      </c>
      <c r="AA41" s="61">
        <v>100</v>
      </c>
      <c r="AB41" s="62">
        <v>100</v>
      </c>
      <c r="AC41" s="63"/>
    </row>
    <row r="42" spans="1:29" ht="110.25" x14ac:dyDescent="0.25">
      <c r="A42" s="211"/>
      <c r="B42" s="209"/>
      <c r="C42" s="160" t="s">
        <v>689</v>
      </c>
      <c r="D42" s="169" t="s">
        <v>690</v>
      </c>
      <c r="E42" s="179" t="s">
        <v>691</v>
      </c>
      <c r="F42" s="64">
        <f t="shared" ref="F42:F46" si="32">SUM(G42:J42)</f>
        <v>1600.819</v>
      </c>
      <c r="G42" s="64">
        <v>1000</v>
      </c>
      <c r="H42" s="65">
        <v>200.81899999999999</v>
      </c>
      <c r="I42" s="64">
        <v>200</v>
      </c>
      <c r="J42" s="64">
        <v>200</v>
      </c>
      <c r="K42" s="64">
        <f t="shared" si="22"/>
        <v>62.468024180122804</v>
      </c>
      <c r="L42" s="64">
        <f t="shared" si="22"/>
        <v>20.081899999999997</v>
      </c>
      <c r="M42" s="64">
        <f t="shared" si="23"/>
        <v>20</v>
      </c>
      <c r="N42" s="64">
        <f t="shared" si="24"/>
        <v>20</v>
      </c>
      <c r="O42" s="64">
        <v>991.45</v>
      </c>
      <c r="P42" s="162">
        <f t="shared" si="17"/>
        <v>1587.1306099999999</v>
      </c>
      <c r="Q42" s="64">
        <v>991.44912999999997</v>
      </c>
      <c r="R42" s="162">
        <v>199.10182</v>
      </c>
      <c r="S42" s="64">
        <v>198.28982999999999</v>
      </c>
      <c r="T42" s="162">
        <v>198.28982999999999</v>
      </c>
      <c r="U42" s="65">
        <f t="shared" si="27"/>
        <v>62.468023976930297</v>
      </c>
      <c r="V42" s="163">
        <f t="shared" si="27"/>
        <v>20.081899713805793</v>
      </c>
      <c r="W42" s="163">
        <f t="shared" si="18"/>
        <v>20.00000040344985</v>
      </c>
      <c r="X42" s="163">
        <f t="shared" si="19"/>
        <v>20.00000040344985</v>
      </c>
      <c r="Y42" s="161" t="s">
        <v>558</v>
      </c>
      <c r="Z42" s="60" t="s">
        <v>6</v>
      </c>
      <c r="AA42" s="61">
        <v>100</v>
      </c>
      <c r="AB42" s="62">
        <v>100</v>
      </c>
      <c r="AC42" s="63"/>
    </row>
    <row r="43" spans="1:29" ht="110.25" x14ac:dyDescent="0.25">
      <c r="A43" s="211"/>
      <c r="B43" s="209"/>
      <c r="C43" s="160" t="s">
        <v>692</v>
      </c>
      <c r="D43" s="169" t="s">
        <v>693</v>
      </c>
      <c r="E43" s="179" t="s">
        <v>694</v>
      </c>
      <c r="F43" s="64">
        <f t="shared" si="32"/>
        <v>1551.7819999999999</v>
      </c>
      <c r="G43" s="64">
        <v>1000</v>
      </c>
      <c r="H43" s="65">
        <v>189.08699999999999</v>
      </c>
      <c r="I43" s="64">
        <v>200</v>
      </c>
      <c r="J43" s="64">
        <v>162.69499999999999</v>
      </c>
      <c r="K43" s="64">
        <f t="shared" si="22"/>
        <v>64.442041472320213</v>
      </c>
      <c r="L43" s="64">
        <f t="shared" si="22"/>
        <v>18.908699999999996</v>
      </c>
      <c r="M43" s="64">
        <f t="shared" si="23"/>
        <v>20</v>
      </c>
      <c r="N43" s="64">
        <f t="shared" si="24"/>
        <v>16.269500000000001</v>
      </c>
      <c r="O43" s="64">
        <v>967.83</v>
      </c>
      <c r="P43" s="162">
        <f t="shared" si="17"/>
        <v>1501.86205</v>
      </c>
      <c r="Q43" s="64">
        <v>967.83056999999997</v>
      </c>
      <c r="R43" s="162">
        <v>183.00417999999999</v>
      </c>
      <c r="S43" s="64">
        <v>193.56610999999998</v>
      </c>
      <c r="T43" s="162">
        <v>157.46119000000002</v>
      </c>
      <c r="U43" s="65">
        <f t="shared" si="27"/>
        <v>64.442041797380796</v>
      </c>
      <c r="V43" s="163">
        <f t="shared" si="27"/>
        <v>18.908700104399468</v>
      </c>
      <c r="W43" s="163">
        <f t="shared" si="18"/>
        <v>19.999999586704519</v>
      </c>
      <c r="X43" s="163">
        <f t="shared" si="19"/>
        <v>16.269499526141235</v>
      </c>
      <c r="Y43" s="161" t="s">
        <v>558</v>
      </c>
      <c r="Z43" s="60" t="s">
        <v>6</v>
      </c>
      <c r="AA43" s="61">
        <v>100</v>
      </c>
      <c r="AB43" s="62">
        <v>100</v>
      </c>
      <c r="AC43" s="63"/>
    </row>
    <row r="44" spans="1:29" ht="110.25" x14ac:dyDescent="0.25">
      <c r="A44" s="211"/>
      <c r="B44" s="209"/>
      <c r="C44" s="164" t="s">
        <v>695</v>
      </c>
      <c r="D44" s="169" t="s">
        <v>696</v>
      </c>
      <c r="E44" s="179" t="s">
        <v>697</v>
      </c>
      <c r="F44" s="64">
        <f>SUM(G44:J44)</f>
        <v>2515.3869999999997</v>
      </c>
      <c r="G44" s="64">
        <v>1000</v>
      </c>
      <c r="H44" s="64">
        <v>1052.3869999999999</v>
      </c>
      <c r="I44" s="65">
        <v>263</v>
      </c>
      <c r="J44" s="64">
        <v>200</v>
      </c>
      <c r="K44" s="64">
        <f t="shared" si="22"/>
        <v>39.755313993433219</v>
      </c>
      <c r="L44" s="64">
        <f>I44*100/G44</f>
        <v>26.3</v>
      </c>
      <c r="M44" s="64">
        <f>J44*100/G44</f>
        <v>20</v>
      </c>
      <c r="N44" s="64">
        <f t="shared" si="24"/>
        <v>20</v>
      </c>
      <c r="O44" s="64">
        <v>991.91</v>
      </c>
      <c r="P44" s="162">
        <f t="shared" si="17"/>
        <v>2495.0345699999998</v>
      </c>
      <c r="Q44" s="64">
        <v>991.90882999999997</v>
      </c>
      <c r="R44" s="162">
        <v>1043.8719599999999</v>
      </c>
      <c r="S44" s="64">
        <v>260.87200999999999</v>
      </c>
      <c r="T44" s="162">
        <v>198.38176999999999</v>
      </c>
      <c r="U44" s="65">
        <f t="shared" si="27"/>
        <v>39.755314091700143</v>
      </c>
      <c r="V44" s="163">
        <f t="shared" si="27"/>
        <v>105.23870021401059</v>
      </c>
      <c r="W44" s="163">
        <f t="shared" si="18"/>
        <v>26.299998760974834</v>
      </c>
      <c r="X44" s="163">
        <f t="shared" si="19"/>
        <v>20.00000040326287</v>
      </c>
      <c r="Y44" s="161" t="s">
        <v>558</v>
      </c>
      <c r="Z44" s="60" t="s">
        <v>6</v>
      </c>
      <c r="AA44" s="61">
        <v>100</v>
      </c>
      <c r="AB44" s="62">
        <v>100</v>
      </c>
      <c r="AC44" s="63"/>
    </row>
    <row r="45" spans="1:29" ht="110.25" x14ac:dyDescent="0.25">
      <c r="A45" s="211"/>
      <c r="B45" s="209"/>
      <c r="C45" s="160" t="s">
        <v>698</v>
      </c>
      <c r="D45" s="169" t="s">
        <v>699</v>
      </c>
      <c r="E45" s="179" t="s">
        <v>700</v>
      </c>
      <c r="F45" s="64">
        <f t="shared" si="32"/>
        <v>1983.925</v>
      </c>
      <c r="G45" s="64">
        <v>997.6</v>
      </c>
      <c r="H45" s="65">
        <v>687.04499999999996</v>
      </c>
      <c r="I45" s="64">
        <v>199.52</v>
      </c>
      <c r="J45" s="64">
        <v>99.76</v>
      </c>
      <c r="K45" s="64">
        <f t="shared" si="22"/>
        <v>50.284158927378812</v>
      </c>
      <c r="L45" s="64">
        <f t="shared" si="22"/>
        <v>68.869787489975934</v>
      </c>
      <c r="M45" s="64">
        <f t="shared" si="23"/>
        <v>20</v>
      </c>
      <c r="N45" s="64">
        <f t="shared" si="24"/>
        <v>10</v>
      </c>
      <c r="O45" s="177">
        <v>991.91</v>
      </c>
      <c r="P45" s="162">
        <f>Q45+R45+S45+T45</f>
        <v>1972.6068399999999</v>
      </c>
      <c r="Q45" s="65">
        <v>991.90876000000003</v>
      </c>
      <c r="R45" s="162">
        <v>683.12545</v>
      </c>
      <c r="S45" s="64">
        <v>198.38176000000001</v>
      </c>
      <c r="T45" s="162">
        <v>99.19086999999999</v>
      </c>
      <c r="U45" s="65">
        <f>R45*100/P45</f>
        <v>34.630593190075324</v>
      </c>
      <c r="V45" s="163">
        <f>S45*100/R45</f>
        <v>29.040311702630905</v>
      </c>
      <c r="W45" s="163">
        <f>T45*100/R45</f>
        <v>14.520154387455481</v>
      </c>
      <c r="X45" s="163">
        <f t="shared" si="19"/>
        <v>9.9999993951056538</v>
      </c>
      <c r="Y45" s="161" t="s">
        <v>558</v>
      </c>
      <c r="Z45" s="60" t="s">
        <v>6</v>
      </c>
      <c r="AA45" s="61">
        <v>100</v>
      </c>
      <c r="AB45" s="62">
        <v>100</v>
      </c>
      <c r="AC45" s="63"/>
    </row>
    <row r="46" spans="1:29" ht="110.25" x14ac:dyDescent="0.25">
      <c r="A46" s="211"/>
      <c r="B46" s="209"/>
      <c r="C46" s="160" t="s">
        <v>701</v>
      </c>
      <c r="D46" s="169" t="s">
        <v>702</v>
      </c>
      <c r="E46" s="179" t="s">
        <v>703</v>
      </c>
      <c r="F46" s="64">
        <f t="shared" si="32"/>
        <v>1570.569</v>
      </c>
      <c r="G46" s="64">
        <v>959.6</v>
      </c>
      <c r="H46" s="65">
        <v>227.143</v>
      </c>
      <c r="I46" s="64">
        <v>107.471</v>
      </c>
      <c r="J46" s="64">
        <v>276.35500000000002</v>
      </c>
      <c r="K46" s="64">
        <f t="shared" si="22"/>
        <v>61.098875630424388</v>
      </c>
      <c r="L46" s="64">
        <f t="shared" si="22"/>
        <v>23.670591913297205</v>
      </c>
      <c r="M46" s="64">
        <f t="shared" si="23"/>
        <v>11.199562317632347</v>
      </c>
      <c r="N46" s="64">
        <f t="shared" si="24"/>
        <v>28.798978741142143</v>
      </c>
      <c r="O46" s="64">
        <v>959.58</v>
      </c>
      <c r="P46" s="162">
        <f t="shared" si="17"/>
        <v>1570.5336400000001</v>
      </c>
      <c r="Q46" s="64">
        <v>959.57839999999999</v>
      </c>
      <c r="R46" s="162">
        <v>227.13789000000003</v>
      </c>
      <c r="S46" s="64">
        <v>107.46857000000001</v>
      </c>
      <c r="T46" s="162">
        <v>276.34878000000003</v>
      </c>
      <c r="U46" s="65">
        <f t="shared" si="27"/>
        <v>61.098875920925828</v>
      </c>
      <c r="V46" s="163">
        <f t="shared" si="27"/>
        <v>23.670592210078929</v>
      </c>
      <c r="W46" s="163">
        <f t="shared" si="18"/>
        <v>11.199561182285889</v>
      </c>
      <c r="X46" s="163">
        <f t="shared" si="19"/>
        <v>28.798978801523674</v>
      </c>
      <c r="Y46" s="161" t="s">
        <v>558</v>
      </c>
      <c r="Z46" s="60" t="s">
        <v>6</v>
      </c>
      <c r="AA46" s="61">
        <v>100</v>
      </c>
      <c r="AB46" s="62">
        <v>100</v>
      </c>
      <c r="AC46" s="63"/>
    </row>
    <row r="47" spans="1:29" s="131" customFormat="1" ht="110.25" x14ac:dyDescent="0.25">
      <c r="A47" s="211"/>
      <c r="B47" s="209"/>
      <c r="C47" s="159" t="s">
        <v>298</v>
      </c>
      <c r="D47" s="169" t="s">
        <v>565</v>
      </c>
      <c r="E47" s="179" t="s">
        <v>566</v>
      </c>
      <c r="F47" s="64">
        <f t="shared" si="3"/>
        <v>506.79999999999995</v>
      </c>
      <c r="G47" s="64">
        <v>430.7</v>
      </c>
      <c r="H47" s="64">
        <v>50.7</v>
      </c>
      <c r="I47" s="64">
        <v>25.4</v>
      </c>
      <c r="J47" s="64">
        <v>0</v>
      </c>
      <c r="K47" s="64">
        <f t="shared" si="22"/>
        <v>84.984214680347279</v>
      </c>
      <c r="L47" s="64">
        <f t="shared" si="22"/>
        <v>11.771534710935686</v>
      </c>
      <c r="M47" s="64">
        <f t="shared" si="23"/>
        <v>5.89737636405851</v>
      </c>
      <c r="N47" s="64">
        <f t="shared" si="24"/>
        <v>0</v>
      </c>
      <c r="O47" s="64">
        <f t="shared" si="20"/>
        <v>430.7</v>
      </c>
      <c r="P47" s="162">
        <f t="shared" si="17"/>
        <v>506.79999999999995</v>
      </c>
      <c r="Q47" s="64">
        <v>430.7</v>
      </c>
      <c r="R47" s="162">
        <v>50.7</v>
      </c>
      <c r="S47" s="64">
        <v>25.4</v>
      </c>
      <c r="T47" s="162">
        <v>0</v>
      </c>
      <c r="U47" s="65">
        <f t="shared" si="27"/>
        <v>84.984214680347279</v>
      </c>
      <c r="V47" s="163">
        <f t="shared" si="27"/>
        <v>11.771534710935686</v>
      </c>
      <c r="W47" s="163">
        <f t="shared" si="18"/>
        <v>5.89737636405851</v>
      </c>
      <c r="X47" s="163">
        <f t="shared" si="19"/>
        <v>0</v>
      </c>
      <c r="Y47" s="161" t="s">
        <v>558</v>
      </c>
      <c r="Z47" s="60" t="s">
        <v>6</v>
      </c>
      <c r="AA47" s="61">
        <v>100</v>
      </c>
      <c r="AB47" s="62">
        <v>100</v>
      </c>
      <c r="AC47" s="63"/>
    </row>
    <row r="48" spans="1:29" ht="110.25" x14ac:dyDescent="0.25">
      <c r="A48" s="211"/>
      <c r="B48" s="209"/>
      <c r="C48" s="160" t="s">
        <v>704</v>
      </c>
      <c r="D48" s="169" t="s">
        <v>705</v>
      </c>
      <c r="E48" s="179" t="s">
        <v>566</v>
      </c>
      <c r="F48" s="64">
        <f t="shared" ref="F48" si="33">SUM(G48:J48)</f>
        <v>506.79999999999995</v>
      </c>
      <c r="G48" s="64">
        <v>430.7</v>
      </c>
      <c r="H48" s="64">
        <v>50.7</v>
      </c>
      <c r="I48" s="64">
        <v>25.4</v>
      </c>
      <c r="J48" s="64">
        <v>0</v>
      </c>
      <c r="K48" s="64">
        <f t="shared" si="22"/>
        <v>84.984214680347279</v>
      </c>
      <c r="L48" s="64">
        <f t="shared" si="22"/>
        <v>11.771534710935686</v>
      </c>
      <c r="M48" s="64">
        <f t="shared" si="23"/>
        <v>5.89737636405851</v>
      </c>
      <c r="N48" s="64">
        <f t="shared" si="24"/>
        <v>0</v>
      </c>
      <c r="O48" s="64">
        <f t="shared" si="20"/>
        <v>430.7</v>
      </c>
      <c r="P48" s="162">
        <f t="shared" ref="P48:P58" si="34">SUM(Q48:T48)</f>
        <v>506.79999999999995</v>
      </c>
      <c r="Q48" s="64">
        <v>430.7</v>
      </c>
      <c r="R48" s="162">
        <v>50.7</v>
      </c>
      <c r="S48" s="64">
        <v>25.4</v>
      </c>
      <c r="T48" s="162">
        <v>0</v>
      </c>
      <c r="U48" s="65">
        <f t="shared" si="27"/>
        <v>84.984214680347279</v>
      </c>
      <c r="V48" s="163">
        <f t="shared" si="27"/>
        <v>11.771534710935686</v>
      </c>
      <c r="W48" s="163">
        <f t="shared" si="18"/>
        <v>5.89737636405851</v>
      </c>
      <c r="X48" s="163">
        <f t="shared" si="19"/>
        <v>0</v>
      </c>
      <c r="Y48" s="161" t="s">
        <v>558</v>
      </c>
      <c r="Z48" s="60" t="s">
        <v>6</v>
      </c>
      <c r="AA48" s="61">
        <v>100</v>
      </c>
      <c r="AB48" s="62">
        <v>100</v>
      </c>
      <c r="AC48" s="63"/>
    </row>
    <row r="49" spans="1:32" s="131" customFormat="1" ht="110.25" x14ac:dyDescent="0.25">
      <c r="A49" s="211"/>
      <c r="B49" s="209"/>
      <c r="C49" s="159" t="s">
        <v>299</v>
      </c>
      <c r="D49" s="170" t="s">
        <v>338</v>
      </c>
      <c r="E49" s="179" t="s">
        <v>567</v>
      </c>
      <c r="F49" s="64">
        <f t="shared" si="3"/>
        <v>4180.4070000000002</v>
      </c>
      <c r="G49" s="64">
        <v>2846.5</v>
      </c>
      <c r="H49" s="64">
        <v>693.19100000000003</v>
      </c>
      <c r="I49" s="64">
        <v>302.67599999999999</v>
      </c>
      <c r="J49" s="64">
        <v>338.04</v>
      </c>
      <c r="K49" s="64">
        <f t="shared" si="22"/>
        <v>68.091456166827768</v>
      </c>
      <c r="L49" s="64">
        <f t="shared" si="22"/>
        <v>24.35239768136308</v>
      </c>
      <c r="M49" s="64">
        <f t="shared" si="23"/>
        <v>10.633268926752152</v>
      </c>
      <c r="N49" s="64">
        <f t="shared" si="24"/>
        <v>11.875636746882137</v>
      </c>
      <c r="O49" s="64">
        <f t="shared" si="20"/>
        <v>2838.7330000000002</v>
      </c>
      <c r="P49" s="162">
        <f t="shared" si="34"/>
        <v>4368.5733200000004</v>
      </c>
      <c r="Q49" s="64">
        <v>2838.7330000000002</v>
      </c>
      <c r="R49" s="162">
        <v>863.64431999999999</v>
      </c>
      <c r="S49" s="64">
        <v>314.78399999999999</v>
      </c>
      <c r="T49" s="162">
        <v>351.41199999999998</v>
      </c>
      <c r="U49" s="65">
        <f t="shared" si="27"/>
        <v>64.98077958320728</v>
      </c>
      <c r="V49" s="163">
        <f t="shared" si="27"/>
        <v>30.423584042599284</v>
      </c>
      <c r="W49" s="163">
        <f t="shared" si="18"/>
        <v>11.088890712863801</v>
      </c>
      <c r="X49" s="163">
        <f t="shared" si="19"/>
        <v>12.379184657380597</v>
      </c>
      <c r="Y49" s="161" t="s">
        <v>558</v>
      </c>
      <c r="Z49" s="60" t="s">
        <v>6</v>
      </c>
      <c r="AA49" s="61">
        <v>100</v>
      </c>
      <c r="AB49" s="62">
        <v>100</v>
      </c>
      <c r="AC49" s="63"/>
    </row>
    <row r="50" spans="1:32" ht="110.25" x14ac:dyDescent="0.25">
      <c r="A50" s="211"/>
      <c r="B50" s="209"/>
      <c r="C50" s="160" t="s">
        <v>706</v>
      </c>
      <c r="D50" s="169" t="s">
        <v>707</v>
      </c>
      <c r="E50" s="179" t="s">
        <v>708</v>
      </c>
      <c r="F50" s="64">
        <f>G50+H50+I50+J50</f>
        <v>1382.2639999999999</v>
      </c>
      <c r="G50" s="64">
        <v>985.1</v>
      </c>
      <c r="H50" s="64">
        <v>219.846</v>
      </c>
      <c r="I50" s="64">
        <v>78.808000000000007</v>
      </c>
      <c r="J50" s="64">
        <v>98.51</v>
      </c>
      <c r="K50" s="64">
        <f t="shared" si="22"/>
        <v>71.267138549510079</v>
      </c>
      <c r="L50" s="64">
        <f t="shared" si="22"/>
        <v>22.317125164957869</v>
      </c>
      <c r="M50" s="64">
        <f t="shared" si="23"/>
        <v>8.0000000000000018</v>
      </c>
      <c r="N50" s="64">
        <f t="shared" si="24"/>
        <v>10</v>
      </c>
      <c r="O50" s="64">
        <f>Q50</f>
        <v>985.1</v>
      </c>
      <c r="P50" s="162">
        <f>Q50+R50+S50+T50</f>
        <v>1382.2639999999999</v>
      </c>
      <c r="Q50" s="64">
        <v>985.1</v>
      </c>
      <c r="R50" s="64">
        <v>219.846</v>
      </c>
      <c r="S50" s="64">
        <v>78.808000000000007</v>
      </c>
      <c r="T50" s="64">
        <v>98.51</v>
      </c>
      <c r="U50" s="65">
        <f t="shared" si="27"/>
        <v>71.267138549510079</v>
      </c>
      <c r="V50" s="163">
        <f t="shared" si="27"/>
        <v>22.317125164957869</v>
      </c>
      <c r="W50" s="163">
        <f t="shared" si="18"/>
        <v>8.0000000000000018</v>
      </c>
      <c r="X50" s="163">
        <f t="shared" si="19"/>
        <v>10</v>
      </c>
      <c r="Y50" s="161" t="s">
        <v>558</v>
      </c>
      <c r="Z50" s="60" t="s">
        <v>6</v>
      </c>
      <c r="AA50" s="61">
        <v>100</v>
      </c>
      <c r="AB50" s="62">
        <v>100</v>
      </c>
      <c r="AC50" s="63"/>
    </row>
    <row r="51" spans="1:32" ht="110.25" x14ac:dyDescent="0.25">
      <c r="A51" s="211"/>
      <c r="B51" s="209"/>
      <c r="C51" s="160" t="s">
        <v>709</v>
      </c>
      <c r="D51" s="170" t="s">
        <v>661</v>
      </c>
      <c r="E51" s="179" t="s">
        <v>710</v>
      </c>
      <c r="F51" s="64">
        <f>SUM(G51:J51)</f>
        <v>1411.3510000000001</v>
      </c>
      <c r="G51" s="64">
        <v>993.2</v>
      </c>
      <c r="H51" s="64">
        <v>137.07499999999999</v>
      </c>
      <c r="I51" s="64">
        <v>137.048</v>
      </c>
      <c r="J51" s="64">
        <v>144.02799999999999</v>
      </c>
      <c r="K51" s="64">
        <f t="shared" si="22"/>
        <v>70.372288679428422</v>
      </c>
      <c r="L51" s="64">
        <f t="shared" si="22"/>
        <v>13.801349174385821</v>
      </c>
      <c r="M51" s="64">
        <f t="shared" si="23"/>
        <v>13.798630688683044</v>
      </c>
      <c r="N51" s="64">
        <f t="shared" si="24"/>
        <v>14.501409585179218</v>
      </c>
      <c r="O51" s="64">
        <f t="shared" ref="O51:O52" si="35">Q51</f>
        <v>985.43299999999999</v>
      </c>
      <c r="P51" s="162">
        <v>1400.31</v>
      </c>
      <c r="Q51" s="64">
        <v>985.43299999999999</v>
      </c>
      <c r="R51" s="162">
        <v>136.00399999999999</v>
      </c>
      <c r="S51" s="64">
        <v>135.976</v>
      </c>
      <c r="T51" s="162">
        <v>142.90199999999999</v>
      </c>
      <c r="U51" s="65">
        <f t="shared" si="27"/>
        <v>70.372488948875613</v>
      </c>
      <c r="V51" s="163">
        <f t="shared" si="27"/>
        <v>13.801445658913391</v>
      </c>
      <c r="W51" s="163">
        <f t="shared" si="18"/>
        <v>13.798604268377455</v>
      </c>
      <c r="X51" s="163">
        <f t="shared" si="19"/>
        <v>14.501442513088154</v>
      </c>
      <c r="Y51" s="161" t="s">
        <v>558</v>
      </c>
      <c r="Z51" s="60" t="s">
        <v>6</v>
      </c>
      <c r="AA51" s="61">
        <v>100</v>
      </c>
      <c r="AB51" s="62">
        <v>100</v>
      </c>
      <c r="AC51" s="63"/>
    </row>
    <row r="52" spans="1:32" ht="110.25" x14ac:dyDescent="0.25">
      <c r="A52" s="211"/>
      <c r="B52" s="209"/>
      <c r="C52" s="160" t="s">
        <v>711</v>
      </c>
      <c r="D52" s="169" t="s">
        <v>712</v>
      </c>
      <c r="E52" s="179" t="s">
        <v>713</v>
      </c>
      <c r="F52" s="64">
        <f t="shared" ref="F52" si="36">SUM(G52:J52)</f>
        <v>1386.7919999999999</v>
      </c>
      <c r="G52" s="64">
        <v>868.2</v>
      </c>
      <c r="H52" s="64">
        <v>336.27</v>
      </c>
      <c r="I52" s="64">
        <v>86.82</v>
      </c>
      <c r="J52" s="64">
        <v>95.501999999999995</v>
      </c>
      <c r="K52" s="64">
        <f t="shared" si="22"/>
        <v>62.604918401606014</v>
      </c>
      <c r="L52" s="64">
        <f t="shared" si="22"/>
        <v>38.731859018659293</v>
      </c>
      <c r="M52" s="64">
        <f t="shared" si="23"/>
        <v>10</v>
      </c>
      <c r="N52" s="64">
        <f t="shared" si="24"/>
        <v>10.999999999999998</v>
      </c>
      <c r="O52" s="64">
        <f t="shared" si="35"/>
        <v>868.2</v>
      </c>
      <c r="P52" s="162">
        <f t="shared" si="34"/>
        <v>1585.99432</v>
      </c>
      <c r="Q52" s="64">
        <v>868.2</v>
      </c>
      <c r="R52" s="162">
        <v>507.79432000000003</v>
      </c>
      <c r="S52" s="64">
        <v>100</v>
      </c>
      <c r="T52" s="162">
        <v>110</v>
      </c>
      <c r="U52" s="65">
        <f t="shared" si="27"/>
        <v>54.741684068578508</v>
      </c>
      <c r="V52" s="163">
        <f t="shared" si="27"/>
        <v>58.488173231974194</v>
      </c>
      <c r="W52" s="163">
        <f t="shared" si="18"/>
        <v>11.518083390923749</v>
      </c>
      <c r="X52" s="163">
        <f t="shared" si="19"/>
        <v>12.669891730016124</v>
      </c>
      <c r="Y52" s="161" t="s">
        <v>558</v>
      </c>
      <c r="Z52" s="60" t="s">
        <v>6</v>
      </c>
      <c r="AA52" s="61">
        <v>100</v>
      </c>
      <c r="AB52" s="62">
        <v>100</v>
      </c>
      <c r="AC52" s="63"/>
      <c r="AF52" s="54">
        <v>1000</v>
      </c>
    </row>
    <row r="53" spans="1:32" s="131" customFormat="1" ht="110.25" x14ac:dyDescent="0.25">
      <c r="A53" s="211"/>
      <c r="B53" s="209"/>
      <c r="C53" s="159" t="s">
        <v>302</v>
      </c>
      <c r="D53" s="169" t="s">
        <v>547</v>
      </c>
      <c r="E53" s="179" t="s">
        <v>568</v>
      </c>
      <c r="F53" s="64">
        <f t="shared" si="3"/>
        <v>959.197</v>
      </c>
      <c r="G53" s="64">
        <v>760.45</v>
      </c>
      <c r="H53" s="64">
        <v>79.5</v>
      </c>
      <c r="I53" s="64">
        <v>39.747</v>
      </c>
      <c r="J53" s="64">
        <v>79.5</v>
      </c>
      <c r="K53" s="64">
        <f t="shared" si="22"/>
        <v>79.279855962852267</v>
      </c>
      <c r="L53" s="64">
        <f t="shared" si="22"/>
        <v>10.454336248274048</v>
      </c>
      <c r="M53" s="64">
        <f t="shared" si="23"/>
        <v>5.2267736208823719</v>
      </c>
      <c r="N53" s="64">
        <f t="shared" si="24"/>
        <v>10.454336248274048</v>
      </c>
      <c r="O53" s="64">
        <f t="shared" si="20"/>
        <v>760.45</v>
      </c>
      <c r="P53" s="162">
        <f t="shared" si="34"/>
        <v>959.19682</v>
      </c>
      <c r="Q53" s="64">
        <v>760.45</v>
      </c>
      <c r="R53" s="162">
        <v>79.5</v>
      </c>
      <c r="S53" s="64">
        <v>39.74682</v>
      </c>
      <c r="T53" s="162">
        <v>79.5</v>
      </c>
      <c r="U53" s="65">
        <f t="shared" si="27"/>
        <v>79.27987084027238</v>
      </c>
      <c r="V53" s="163">
        <f t="shared" si="27"/>
        <v>10.454336248274048</v>
      </c>
      <c r="W53" s="163">
        <f t="shared" si="18"/>
        <v>5.2267499506870925</v>
      </c>
      <c r="X53" s="163">
        <f t="shared" si="19"/>
        <v>10.454336248274048</v>
      </c>
      <c r="Y53" s="161" t="s">
        <v>558</v>
      </c>
      <c r="Z53" s="60" t="s">
        <v>6</v>
      </c>
      <c r="AA53" s="61">
        <v>100</v>
      </c>
      <c r="AB53" s="62">
        <v>100</v>
      </c>
      <c r="AC53" s="63"/>
    </row>
    <row r="54" spans="1:32" ht="110.25" x14ac:dyDescent="0.25">
      <c r="A54" s="211"/>
      <c r="B54" s="209"/>
      <c r="C54" s="160" t="s">
        <v>714</v>
      </c>
      <c r="D54" s="169" t="s">
        <v>715</v>
      </c>
      <c r="E54" s="179" t="s">
        <v>716</v>
      </c>
      <c r="F54" s="64">
        <f t="shared" si="3"/>
        <v>959.197</v>
      </c>
      <c r="G54" s="64">
        <v>760.45</v>
      </c>
      <c r="H54" s="64">
        <v>79.5</v>
      </c>
      <c r="I54" s="64">
        <v>39.747</v>
      </c>
      <c r="J54" s="64">
        <v>79.5</v>
      </c>
      <c r="K54" s="64">
        <f t="shared" si="22"/>
        <v>79.279855962852267</v>
      </c>
      <c r="L54" s="64">
        <f t="shared" si="22"/>
        <v>10.454336248274048</v>
      </c>
      <c r="M54" s="64">
        <f t="shared" si="23"/>
        <v>5.2267736208823719</v>
      </c>
      <c r="N54" s="64">
        <f t="shared" si="24"/>
        <v>10.454336248274048</v>
      </c>
      <c r="O54" s="64">
        <f t="shared" si="20"/>
        <v>760.45</v>
      </c>
      <c r="P54" s="162">
        <f t="shared" si="34"/>
        <v>959.19682</v>
      </c>
      <c r="Q54" s="64">
        <v>760.45</v>
      </c>
      <c r="R54" s="162">
        <v>79.5</v>
      </c>
      <c r="S54" s="64">
        <v>39.74682</v>
      </c>
      <c r="T54" s="162">
        <v>79.5</v>
      </c>
      <c r="U54" s="65">
        <f t="shared" si="27"/>
        <v>79.27987084027238</v>
      </c>
      <c r="V54" s="163">
        <f t="shared" si="27"/>
        <v>10.454336248274048</v>
      </c>
      <c r="W54" s="163">
        <f t="shared" si="18"/>
        <v>5.2267499506870925</v>
      </c>
      <c r="X54" s="163">
        <f t="shared" si="19"/>
        <v>10.454336248274048</v>
      </c>
      <c r="Y54" s="161" t="s">
        <v>558</v>
      </c>
      <c r="Z54" s="60" t="s">
        <v>6</v>
      </c>
      <c r="AA54" s="61">
        <v>100</v>
      </c>
      <c r="AB54" s="62">
        <v>100</v>
      </c>
      <c r="AC54" s="63"/>
    </row>
    <row r="55" spans="1:32" s="131" customFormat="1" ht="110.25" x14ac:dyDescent="0.25">
      <c r="A55" s="211"/>
      <c r="B55" s="209"/>
      <c r="C55" s="159" t="s">
        <v>303</v>
      </c>
      <c r="D55" s="169" t="s">
        <v>548</v>
      </c>
      <c r="E55" s="179" t="s">
        <v>569</v>
      </c>
      <c r="F55" s="64">
        <f t="shared" si="3"/>
        <v>1801.6</v>
      </c>
      <c r="G55" s="64">
        <v>986.55</v>
      </c>
      <c r="H55" s="64">
        <v>459.892</v>
      </c>
      <c r="I55" s="64">
        <v>59.192999999999998</v>
      </c>
      <c r="J55" s="64">
        <v>295.96499999999997</v>
      </c>
      <c r="K55" s="64">
        <f t="shared" si="22"/>
        <v>54.759658081705155</v>
      </c>
      <c r="L55" s="64">
        <f t="shared" si="22"/>
        <v>46.616187724899902</v>
      </c>
      <c r="M55" s="64">
        <f t="shared" si="23"/>
        <v>6.0000000000000009</v>
      </c>
      <c r="N55" s="64">
        <f t="shared" si="24"/>
        <v>29.999999999999996</v>
      </c>
      <c r="O55" s="64">
        <f t="shared" si="20"/>
        <v>986.548</v>
      </c>
      <c r="P55" s="162">
        <f t="shared" si="34"/>
        <v>1801.6059599999999</v>
      </c>
      <c r="Q55" s="64">
        <v>986.548</v>
      </c>
      <c r="R55" s="162">
        <v>459.89996000000002</v>
      </c>
      <c r="S55" s="64">
        <v>59.192999999999998</v>
      </c>
      <c r="T55" s="162">
        <v>295.96499999999997</v>
      </c>
      <c r="U55" s="65">
        <f t="shared" si="27"/>
        <v>54.759365915952017</v>
      </c>
      <c r="V55" s="163">
        <f t="shared" si="27"/>
        <v>46.617089082335575</v>
      </c>
      <c r="W55" s="163">
        <f t="shared" si="18"/>
        <v>6.0000121636250849</v>
      </c>
      <c r="X55" s="163">
        <f t="shared" si="19"/>
        <v>30.000060818125419</v>
      </c>
      <c r="Y55" s="161" t="s">
        <v>558</v>
      </c>
      <c r="Z55" s="60" t="s">
        <v>6</v>
      </c>
      <c r="AA55" s="61">
        <v>100</v>
      </c>
      <c r="AB55" s="62">
        <v>100</v>
      </c>
      <c r="AC55" s="63"/>
    </row>
    <row r="56" spans="1:32" ht="110.25" x14ac:dyDescent="0.25">
      <c r="A56" s="211"/>
      <c r="B56" s="209"/>
      <c r="C56" s="160" t="s">
        <v>717</v>
      </c>
      <c r="D56" s="169" t="s">
        <v>718</v>
      </c>
      <c r="E56" s="179" t="s">
        <v>719</v>
      </c>
      <c r="F56" s="64">
        <f t="shared" si="3"/>
        <v>1801.6</v>
      </c>
      <c r="G56" s="64">
        <v>986.55</v>
      </c>
      <c r="H56" s="64">
        <v>459.892</v>
      </c>
      <c r="I56" s="64">
        <v>59.192999999999998</v>
      </c>
      <c r="J56" s="64">
        <v>295.96499999999997</v>
      </c>
      <c r="K56" s="64">
        <f t="shared" si="22"/>
        <v>54.759658081705155</v>
      </c>
      <c r="L56" s="64">
        <f t="shared" si="22"/>
        <v>46.616187724899902</v>
      </c>
      <c r="M56" s="64">
        <f t="shared" si="23"/>
        <v>6.0000000000000009</v>
      </c>
      <c r="N56" s="64">
        <f t="shared" si="24"/>
        <v>29.999999999999996</v>
      </c>
      <c r="O56" s="64">
        <f t="shared" si="20"/>
        <v>986.548</v>
      </c>
      <c r="P56" s="162">
        <f t="shared" si="34"/>
        <v>1801.6059599999999</v>
      </c>
      <c r="Q56" s="64">
        <v>986.548</v>
      </c>
      <c r="R56" s="162">
        <v>459.89996000000002</v>
      </c>
      <c r="S56" s="64">
        <v>59.192999999999998</v>
      </c>
      <c r="T56" s="162">
        <v>295.96499999999997</v>
      </c>
      <c r="U56" s="65">
        <f t="shared" si="27"/>
        <v>54.759365915952017</v>
      </c>
      <c r="V56" s="163">
        <f t="shared" si="27"/>
        <v>46.617089082335575</v>
      </c>
      <c r="W56" s="163">
        <f t="shared" si="18"/>
        <v>6.0000121636250849</v>
      </c>
      <c r="X56" s="163">
        <f t="shared" si="19"/>
        <v>30.000060818125419</v>
      </c>
      <c r="Y56" s="161" t="s">
        <v>558</v>
      </c>
      <c r="Z56" s="60" t="s">
        <v>6</v>
      </c>
      <c r="AA56" s="61">
        <v>100</v>
      </c>
      <c r="AB56" s="62">
        <v>100</v>
      </c>
      <c r="AC56" s="63"/>
    </row>
    <row r="57" spans="1:32" s="131" customFormat="1" ht="110.25" x14ac:dyDescent="0.25">
      <c r="A57" s="211"/>
      <c r="B57" s="209"/>
      <c r="C57" s="167" t="s">
        <v>304</v>
      </c>
      <c r="D57" s="169" t="s">
        <v>335</v>
      </c>
      <c r="E57" s="179" t="s">
        <v>570</v>
      </c>
      <c r="F57" s="64">
        <f t="shared" si="3"/>
        <v>1366.1579999999999</v>
      </c>
      <c r="G57" s="64">
        <v>910.42499999999995</v>
      </c>
      <c r="H57" s="64">
        <v>364.69099999999997</v>
      </c>
      <c r="I57" s="64">
        <v>45.521000000000001</v>
      </c>
      <c r="J57" s="64">
        <v>45.521000000000001</v>
      </c>
      <c r="K57" s="64">
        <f t="shared" si="22"/>
        <v>66.641266969120707</v>
      </c>
      <c r="L57" s="64">
        <f t="shared" si="22"/>
        <v>40.057226020814454</v>
      </c>
      <c r="M57" s="64">
        <f t="shared" si="23"/>
        <v>4.9999725402971142</v>
      </c>
      <c r="N57" s="64">
        <f t="shared" si="24"/>
        <v>4.9999725402971142</v>
      </c>
      <c r="O57" s="64">
        <f t="shared" si="20"/>
        <v>910.42499999999995</v>
      </c>
      <c r="P57" s="162">
        <f t="shared" si="34"/>
        <v>1366.1579999999999</v>
      </c>
      <c r="Q57" s="64">
        <v>910.42499999999995</v>
      </c>
      <c r="R57" s="162">
        <v>364.69099999999997</v>
      </c>
      <c r="S57" s="64">
        <v>45.521000000000001</v>
      </c>
      <c r="T57" s="162">
        <v>45.521000000000001</v>
      </c>
      <c r="U57" s="65">
        <f t="shared" si="27"/>
        <v>66.641266969120707</v>
      </c>
      <c r="V57" s="163">
        <f t="shared" si="27"/>
        <v>40.057226020814454</v>
      </c>
      <c r="W57" s="163">
        <f t="shared" si="18"/>
        <v>4.9999725402971142</v>
      </c>
      <c r="X57" s="163">
        <f t="shared" si="19"/>
        <v>4.9999725402971142</v>
      </c>
      <c r="Y57" s="161" t="s">
        <v>558</v>
      </c>
      <c r="Z57" s="60" t="s">
        <v>6</v>
      </c>
      <c r="AA57" s="61">
        <v>100</v>
      </c>
      <c r="AB57" s="62">
        <v>100</v>
      </c>
      <c r="AC57" s="63"/>
    </row>
    <row r="58" spans="1:32" ht="110.25" x14ac:dyDescent="0.25">
      <c r="A58" s="211"/>
      <c r="B58" s="209"/>
      <c r="C58" s="160" t="s">
        <v>720</v>
      </c>
      <c r="D58" s="169" t="s">
        <v>721</v>
      </c>
      <c r="E58" s="179" t="s">
        <v>722</v>
      </c>
      <c r="F58" s="64">
        <f t="shared" si="3"/>
        <v>1366.1579999999999</v>
      </c>
      <c r="G58" s="64">
        <v>910.42499999999995</v>
      </c>
      <c r="H58" s="64">
        <v>364.69099999999997</v>
      </c>
      <c r="I58" s="64">
        <v>45.521000000000001</v>
      </c>
      <c r="J58" s="64">
        <v>45.521000000000001</v>
      </c>
      <c r="K58" s="64">
        <f t="shared" si="22"/>
        <v>66.641266969120707</v>
      </c>
      <c r="L58" s="64">
        <f t="shared" si="22"/>
        <v>40.057226020814454</v>
      </c>
      <c r="M58" s="64">
        <f t="shared" si="23"/>
        <v>4.9999725402971142</v>
      </c>
      <c r="N58" s="64">
        <f t="shared" si="24"/>
        <v>4.9999725402971142</v>
      </c>
      <c r="O58" s="64">
        <f t="shared" si="20"/>
        <v>910.42499999999995</v>
      </c>
      <c r="P58" s="162">
        <f t="shared" si="34"/>
        <v>1366.1579999999999</v>
      </c>
      <c r="Q58" s="64">
        <v>910.42499999999995</v>
      </c>
      <c r="R58" s="162">
        <v>364.69099999999997</v>
      </c>
      <c r="S58" s="64">
        <v>45.521000000000001</v>
      </c>
      <c r="T58" s="162">
        <v>45.521000000000001</v>
      </c>
      <c r="U58" s="65">
        <f t="shared" si="27"/>
        <v>66.641266969120707</v>
      </c>
      <c r="V58" s="163">
        <f t="shared" si="27"/>
        <v>40.057226020814454</v>
      </c>
      <c r="W58" s="163">
        <f t="shared" si="18"/>
        <v>4.9999725402971142</v>
      </c>
      <c r="X58" s="163">
        <f t="shared" si="19"/>
        <v>4.9999725402971142</v>
      </c>
      <c r="Y58" s="161" t="s">
        <v>558</v>
      </c>
      <c r="Z58" s="60" t="s">
        <v>6</v>
      </c>
      <c r="AA58" s="61">
        <v>100</v>
      </c>
      <c r="AB58" s="62">
        <v>100</v>
      </c>
      <c r="AC58" s="63"/>
    </row>
    <row r="59" spans="1:32" s="131" customFormat="1" ht="110.25" x14ac:dyDescent="0.25">
      <c r="A59" s="211"/>
      <c r="B59" s="209"/>
      <c r="C59" s="159" t="s">
        <v>305</v>
      </c>
      <c r="D59" s="169" t="s">
        <v>339</v>
      </c>
      <c r="E59" s="179" t="s">
        <v>571</v>
      </c>
      <c r="F59" s="64">
        <f t="shared" si="3"/>
        <v>8012.1039999999994</v>
      </c>
      <c r="G59" s="64">
        <v>5684.5249999999996</v>
      </c>
      <c r="H59" s="65">
        <v>1303.1610000000001</v>
      </c>
      <c r="I59" s="64">
        <v>442.21499999999997</v>
      </c>
      <c r="J59" s="64">
        <v>582.20299999999997</v>
      </c>
      <c r="K59" s="64">
        <f>G59*100/F59</f>
        <v>70.949216335684113</v>
      </c>
      <c r="L59" s="64">
        <f>H59*100/G59</f>
        <v>22.924712267075968</v>
      </c>
      <c r="M59" s="64">
        <f>I59*100/G59</f>
        <v>7.7792779519836754</v>
      </c>
      <c r="N59" s="64">
        <f>J59*100/G59</f>
        <v>10.241893561907107</v>
      </c>
      <c r="O59" s="64">
        <f>Q59</f>
        <v>5525.3897699999998</v>
      </c>
      <c r="P59" s="162">
        <f>SUM(Q59:T59)</f>
        <v>7755.2918399999999</v>
      </c>
      <c r="Q59" s="64">
        <v>5525.3897699999998</v>
      </c>
      <c r="R59" s="162">
        <v>1237.98036</v>
      </c>
      <c r="S59" s="64">
        <v>430.35735</v>
      </c>
      <c r="T59" s="162">
        <v>561.56435999999997</v>
      </c>
      <c r="U59" s="65">
        <f>Q59*100/P59</f>
        <v>71.246703334893454</v>
      </c>
      <c r="V59" s="163">
        <f>R59*100/Q59</f>
        <v>22.405303725749651</v>
      </c>
      <c r="W59" s="163">
        <f>S59*100/Q59</f>
        <v>7.7887238351331733</v>
      </c>
      <c r="X59" s="163">
        <f>T59*100/Q59</f>
        <v>10.163343825063764</v>
      </c>
      <c r="Y59" s="161" t="s">
        <v>558</v>
      </c>
      <c r="Z59" s="60" t="s">
        <v>6</v>
      </c>
      <c r="AA59" s="61">
        <v>100</v>
      </c>
      <c r="AB59" s="62">
        <v>100</v>
      </c>
      <c r="AC59" s="63"/>
    </row>
    <row r="60" spans="1:32" ht="110.25" x14ac:dyDescent="0.25">
      <c r="A60" s="211"/>
      <c r="B60" s="209"/>
      <c r="C60" s="160" t="s">
        <v>723</v>
      </c>
      <c r="D60" s="169" t="s">
        <v>724</v>
      </c>
      <c r="E60" s="179" t="s">
        <v>725</v>
      </c>
      <c r="F60" s="64">
        <f t="shared" si="3"/>
        <v>1700.336</v>
      </c>
      <c r="G60" s="64">
        <v>1000</v>
      </c>
      <c r="H60" s="65">
        <v>546.33600000000001</v>
      </c>
      <c r="I60" s="64">
        <v>52</v>
      </c>
      <c r="J60" s="64">
        <v>102</v>
      </c>
      <c r="K60" s="64">
        <f t="shared" ref="K60:L66" si="37">G60*100/F60</f>
        <v>58.811905411636289</v>
      </c>
      <c r="L60" s="64">
        <f t="shared" si="37"/>
        <v>54.633600000000001</v>
      </c>
      <c r="M60" s="64">
        <f t="shared" ref="M60:M66" si="38">I60*100/G60</f>
        <v>5.2</v>
      </c>
      <c r="N60" s="64">
        <f t="shared" ref="N60:N66" si="39">J60*100/G60</f>
        <v>10.199999999999999</v>
      </c>
      <c r="O60" s="64">
        <f>Q60</f>
        <v>905</v>
      </c>
      <c r="P60" s="162">
        <f t="shared" ref="P60:P66" si="40">SUM(Q60:T60)</f>
        <v>1538.8040799999999</v>
      </c>
      <c r="Q60" s="64">
        <v>905</v>
      </c>
      <c r="R60" s="162">
        <v>494.43407999999999</v>
      </c>
      <c r="S60" s="64">
        <v>47.06</v>
      </c>
      <c r="T60" s="162">
        <v>92.31</v>
      </c>
      <c r="U60" s="65">
        <f t="shared" ref="U60:V66" si="41">Q60*100/P60</f>
        <v>58.811905411636296</v>
      </c>
      <c r="V60" s="163">
        <f t="shared" si="41"/>
        <v>54.633599999999994</v>
      </c>
      <c r="W60" s="163">
        <f t="shared" ref="W60:W66" si="42">S60*100/Q60</f>
        <v>5.2</v>
      </c>
      <c r="X60" s="163">
        <f t="shared" ref="X60:X66" si="43">T60*100/Q60</f>
        <v>10.199999999999999</v>
      </c>
      <c r="Y60" s="161" t="s">
        <v>558</v>
      </c>
      <c r="Z60" s="60" t="s">
        <v>6</v>
      </c>
      <c r="AA60" s="61">
        <v>100</v>
      </c>
      <c r="AB60" s="62">
        <v>100</v>
      </c>
      <c r="AC60" s="63"/>
    </row>
    <row r="61" spans="1:32" ht="110.25" x14ac:dyDescent="0.25">
      <c r="A61" s="211"/>
      <c r="B61" s="209"/>
      <c r="C61" s="160" t="s">
        <v>726</v>
      </c>
      <c r="D61" s="169" t="s">
        <v>727</v>
      </c>
      <c r="E61" s="179" t="s">
        <v>728</v>
      </c>
      <c r="F61" s="64">
        <f t="shared" si="3"/>
        <v>1428.499</v>
      </c>
      <c r="G61" s="64">
        <v>985</v>
      </c>
      <c r="H61" s="65">
        <v>108.499</v>
      </c>
      <c r="I61" s="64">
        <v>138</v>
      </c>
      <c r="J61" s="64">
        <v>197</v>
      </c>
      <c r="K61" s="64">
        <f t="shared" si="37"/>
        <v>68.953495942244274</v>
      </c>
      <c r="L61" s="64">
        <f t="shared" si="37"/>
        <v>11.015126903553298</v>
      </c>
      <c r="M61" s="64">
        <f t="shared" si="38"/>
        <v>14.01015228426396</v>
      </c>
      <c r="N61" s="64">
        <f t="shared" si="39"/>
        <v>20</v>
      </c>
      <c r="O61" s="64">
        <f t="shared" ref="O61:O66" si="44">Q61</f>
        <v>955.26612</v>
      </c>
      <c r="P61" s="162">
        <f t="shared" si="40"/>
        <v>1385.37735</v>
      </c>
      <c r="Q61" s="64">
        <v>955.26612</v>
      </c>
      <c r="R61" s="162">
        <v>105.22377</v>
      </c>
      <c r="S61" s="64">
        <v>133.83423999999999</v>
      </c>
      <c r="T61" s="162">
        <v>191.05322000000001</v>
      </c>
      <c r="U61" s="65">
        <f t="shared" si="41"/>
        <v>68.953496316364635</v>
      </c>
      <c r="V61" s="163">
        <f t="shared" si="41"/>
        <v>11.015126339872705</v>
      </c>
      <c r="W61" s="163">
        <f t="shared" si="42"/>
        <v>14.010152479813687</v>
      </c>
      <c r="X61" s="163">
        <f t="shared" si="43"/>
        <v>19.999999581268515</v>
      </c>
      <c r="Y61" s="161" t="s">
        <v>558</v>
      </c>
      <c r="Z61" s="60" t="s">
        <v>6</v>
      </c>
      <c r="AA61" s="61">
        <v>100</v>
      </c>
      <c r="AB61" s="62">
        <v>100</v>
      </c>
      <c r="AC61" s="63"/>
    </row>
    <row r="62" spans="1:32" ht="110.25" x14ac:dyDescent="0.25">
      <c r="A62" s="211"/>
      <c r="B62" s="209"/>
      <c r="C62" s="160" t="s">
        <v>729</v>
      </c>
      <c r="D62" s="169" t="s">
        <v>730</v>
      </c>
      <c r="E62" s="179" t="s">
        <v>731</v>
      </c>
      <c r="F62" s="64">
        <f t="shared" si="3"/>
        <v>1042.482</v>
      </c>
      <c r="G62" s="64">
        <v>687.5</v>
      </c>
      <c r="H62" s="65">
        <v>200</v>
      </c>
      <c r="I62" s="64">
        <v>54.981999999999999</v>
      </c>
      <c r="J62" s="64">
        <v>100</v>
      </c>
      <c r="K62" s="64">
        <f t="shared" si="37"/>
        <v>65.948380883315011</v>
      </c>
      <c r="L62" s="64">
        <f t="shared" si="37"/>
        <v>29.09090909090909</v>
      </c>
      <c r="M62" s="64">
        <f t="shared" si="38"/>
        <v>7.9973818181818181</v>
      </c>
      <c r="N62" s="64">
        <f t="shared" si="39"/>
        <v>14.545454545454545</v>
      </c>
      <c r="O62" s="64">
        <f t="shared" si="44"/>
        <v>653.125</v>
      </c>
      <c r="P62" s="162">
        <f t="shared" si="40"/>
        <v>990.35789999999997</v>
      </c>
      <c r="Q62" s="64">
        <v>653.125</v>
      </c>
      <c r="R62" s="162">
        <v>190</v>
      </c>
      <c r="S62" s="64">
        <v>52.232900000000001</v>
      </c>
      <c r="T62" s="162">
        <v>95</v>
      </c>
      <c r="U62" s="65">
        <f t="shared" si="41"/>
        <v>65.948380883315011</v>
      </c>
      <c r="V62" s="163">
        <f t="shared" si="41"/>
        <v>29.09090909090909</v>
      </c>
      <c r="W62" s="163">
        <f t="shared" si="42"/>
        <v>7.9973818181818181</v>
      </c>
      <c r="X62" s="163">
        <f t="shared" si="43"/>
        <v>14.545454545454545</v>
      </c>
      <c r="Y62" s="161" t="s">
        <v>558</v>
      </c>
      <c r="Z62" s="60" t="s">
        <v>6</v>
      </c>
      <c r="AA62" s="61">
        <v>100</v>
      </c>
      <c r="AB62" s="62">
        <v>100</v>
      </c>
      <c r="AC62" s="63"/>
    </row>
    <row r="63" spans="1:32" ht="110.25" x14ac:dyDescent="0.25">
      <c r="A63" s="211"/>
      <c r="B63" s="209"/>
      <c r="C63" s="160" t="s">
        <v>732</v>
      </c>
      <c r="D63" s="169" t="s">
        <v>733</v>
      </c>
      <c r="E63" s="179" t="s">
        <v>734</v>
      </c>
      <c r="F63" s="64">
        <f t="shared" si="3"/>
        <v>1279.4625399999998</v>
      </c>
      <c r="G63" s="64">
        <v>951.02499999999998</v>
      </c>
      <c r="H63" s="65">
        <v>199.21154000000001</v>
      </c>
      <c r="I63" s="64">
        <v>55.273000000000003</v>
      </c>
      <c r="J63" s="64">
        <v>73.953000000000003</v>
      </c>
      <c r="K63" s="64">
        <f t="shared" si="37"/>
        <v>74.330038611368821</v>
      </c>
      <c r="L63" s="64">
        <f t="shared" si="37"/>
        <v>20.947035041139827</v>
      </c>
      <c r="M63" s="64">
        <f t="shared" si="38"/>
        <v>5.8119397492179496</v>
      </c>
      <c r="N63" s="64">
        <f t="shared" si="39"/>
        <v>7.7761362740201365</v>
      </c>
      <c r="O63" s="64">
        <f t="shared" si="44"/>
        <v>951.02499999999998</v>
      </c>
      <c r="P63" s="162">
        <f t="shared" si="40"/>
        <v>1279.4625399999998</v>
      </c>
      <c r="Q63" s="64">
        <v>951.02499999999998</v>
      </c>
      <c r="R63" s="65">
        <v>199.21154000000001</v>
      </c>
      <c r="S63" s="64">
        <v>55.273000000000003</v>
      </c>
      <c r="T63" s="64">
        <v>73.953000000000003</v>
      </c>
      <c r="U63" s="65">
        <f t="shared" si="41"/>
        <v>74.330038611368821</v>
      </c>
      <c r="V63" s="163">
        <f t="shared" si="41"/>
        <v>20.947035041139827</v>
      </c>
      <c r="W63" s="163">
        <f t="shared" si="42"/>
        <v>5.8119397492179496</v>
      </c>
      <c r="X63" s="163">
        <f t="shared" si="43"/>
        <v>7.7761362740201365</v>
      </c>
      <c r="Y63" s="161" t="s">
        <v>558</v>
      </c>
      <c r="Z63" s="60" t="s">
        <v>6</v>
      </c>
      <c r="AA63" s="61">
        <v>100</v>
      </c>
      <c r="AB63" s="62">
        <v>100</v>
      </c>
      <c r="AC63" s="63"/>
    </row>
    <row r="64" spans="1:32" ht="110.25" x14ac:dyDescent="0.25">
      <c r="A64" s="211"/>
      <c r="B64" s="209"/>
      <c r="C64" s="160" t="s">
        <v>735</v>
      </c>
      <c r="D64" s="169" t="s">
        <v>736</v>
      </c>
      <c r="E64" s="179" t="s">
        <v>737</v>
      </c>
      <c r="F64" s="64">
        <f t="shared" si="3"/>
        <v>1194.646</v>
      </c>
      <c r="G64" s="64">
        <v>995</v>
      </c>
      <c r="H64" s="65">
        <v>120.04600000000001</v>
      </c>
      <c r="I64" s="64">
        <v>49.75</v>
      </c>
      <c r="J64" s="64">
        <v>29.85</v>
      </c>
      <c r="K64" s="64">
        <f t="shared" si="37"/>
        <v>83.288271169869574</v>
      </c>
      <c r="L64" s="64">
        <f t="shared" si="37"/>
        <v>12.064924623115578</v>
      </c>
      <c r="M64" s="64">
        <f t="shared" si="38"/>
        <v>5</v>
      </c>
      <c r="N64" s="64">
        <f t="shared" si="39"/>
        <v>3</v>
      </c>
      <c r="O64" s="64">
        <f>Q64</f>
        <v>995</v>
      </c>
      <c r="P64" s="162">
        <f t="shared" si="40"/>
        <v>1194.646</v>
      </c>
      <c r="Q64" s="64">
        <v>995</v>
      </c>
      <c r="R64" s="65">
        <v>120.04600000000001</v>
      </c>
      <c r="S64" s="64">
        <v>49.75</v>
      </c>
      <c r="T64" s="64">
        <v>29.85</v>
      </c>
      <c r="U64" s="65">
        <f t="shared" si="41"/>
        <v>83.288271169869574</v>
      </c>
      <c r="V64" s="163">
        <f t="shared" si="41"/>
        <v>12.064924623115578</v>
      </c>
      <c r="W64" s="163">
        <f t="shared" si="42"/>
        <v>5</v>
      </c>
      <c r="X64" s="163">
        <f t="shared" si="43"/>
        <v>3</v>
      </c>
      <c r="Y64" s="161" t="s">
        <v>558</v>
      </c>
      <c r="Z64" s="60" t="s">
        <v>6</v>
      </c>
      <c r="AA64" s="61">
        <v>100</v>
      </c>
      <c r="AB64" s="62">
        <v>100</v>
      </c>
      <c r="AC64" s="63"/>
    </row>
    <row r="65" spans="1:71" ht="110.25" x14ac:dyDescent="0.25">
      <c r="A65" s="211"/>
      <c r="B65" s="209"/>
      <c r="C65" s="160" t="s">
        <v>738</v>
      </c>
      <c r="D65" s="169" t="s">
        <v>739</v>
      </c>
      <c r="E65" s="179" t="s">
        <v>740</v>
      </c>
      <c r="F65" s="64">
        <f t="shared" si="3"/>
        <v>726.78800000000001</v>
      </c>
      <c r="G65" s="64">
        <v>562.70000000000005</v>
      </c>
      <c r="H65" s="65">
        <v>64.677999999999997</v>
      </c>
      <c r="I65" s="64">
        <v>59.61</v>
      </c>
      <c r="J65" s="64">
        <v>39.799999999999997</v>
      </c>
      <c r="K65" s="64">
        <f t="shared" si="37"/>
        <v>77.422852331078673</v>
      </c>
      <c r="L65" s="64">
        <f t="shared" si="37"/>
        <v>11.494224275813043</v>
      </c>
      <c r="M65" s="64">
        <f t="shared" si="38"/>
        <v>10.593566731828682</v>
      </c>
      <c r="N65" s="64">
        <f t="shared" si="39"/>
        <v>7.0730406966411925</v>
      </c>
      <c r="O65" s="64">
        <f t="shared" si="44"/>
        <v>562.67365000000007</v>
      </c>
      <c r="P65" s="162">
        <f t="shared" si="40"/>
        <v>726.75397000000009</v>
      </c>
      <c r="Q65" s="64">
        <v>562.67365000000007</v>
      </c>
      <c r="R65" s="162">
        <v>64.674970000000002</v>
      </c>
      <c r="S65" s="64">
        <v>59.607210000000002</v>
      </c>
      <c r="T65" s="162">
        <v>39.798139999999997</v>
      </c>
      <c r="U65" s="65">
        <f t="shared" si="41"/>
        <v>77.422851917823024</v>
      </c>
      <c r="V65" s="163">
        <f t="shared" si="41"/>
        <v>11.494224049766681</v>
      </c>
      <c r="W65" s="163">
        <f t="shared" si="42"/>
        <v>10.593566981499844</v>
      </c>
      <c r="X65" s="163">
        <f t="shared" si="43"/>
        <v>7.0730413624309572</v>
      </c>
      <c r="Y65" s="161" t="s">
        <v>558</v>
      </c>
      <c r="Z65" s="60" t="s">
        <v>6</v>
      </c>
      <c r="AA65" s="61">
        <v>100</v>
      </c>
      <c r="AB65" s="62">
        <v>100</v>
      </c>
      <c r="AC65" s="63"/>
    </row>
    <row r="66" spans="1:71" ht="110.25" x14ac:dyDescent="0.25">
      <c r="A66" s="211"/>
      <c r="B66" s="209"/>
      <c r="C66" s="160" t="s">
        <v>741</v>
      </c>
      <c r="D66" s="171" t="s">
        <v>742</v>
      </c>
      <c r="E66" s="179" t="s">
        <v>743</v>
      </c>
      <c r="F66" s="177">
        <f t="shared" si="3"/>
        <v>639.8900000000001</v>
      </c>
      <c r="G66" s="177">
        <v>503.3</v>
      </c>
      <c r="H66" s="177">
        <v>64.39</v>
      </c>
      <c r="I66" s="177">
        <v>32.6</v>
      </c>
      <c r="J66" s="177">
        <v>39.6</v>
      </c>
      <c r="K66" s="64">
        <f t="shared" si="37"/>
        <v>78.654143680945154</v>
      </c>
      <c r="L66" s="64">
        <f t="shared" si="37"/>
        <v>12.793562487581958</v>
      </c>
      <c r="M66" s="64">
        <f t="shared" si="38"/>
        <v>6.4772501490164913</v>
      </c>
      <c r="N66" s="64">
        <f t="shared" si="39"/>
        <v>7.8680707331611366</v>
      </c>
      <c r="O66" s="64">
        <f t="shared" si="44"/>
        <v>503.3</v>
      </c>
      <c r="P66" s="162">
        <f t="shared" si="40"/>
        <v>639.8900000000001</v>
      </c>
      <c r="Q66" s="177">
        <v>503.3</v>
      </c>
      <c r="R66" s="177">
        <v>64.39</v>
      </c>
      <c r="S66" s="177">
        <v>32.6</v>
      </c>
      <c r="T66" s="177">
        <v>39.6</v>
      </c>
      <c r="U66" s="65">
        <f t="shared" si="41"/>
        <v>78.654143680945154</v>
      </c>
      <c r="V66" s="163">
        <f t="shared" si="41"/>
        <v>12.793562487581958</v>
      </c>
      <c r="W66" s="163">
        <f t="shared" si="42"/>
        <v>6.4772501490164913</v>
      </c>
      <c r="X66" s="163">
        <f t="shared" si="43"/>
        <v>7.8680707331611366</v>
      </c>
      <c r="Y66" s="161" t="s">
        <v>558</v>
      </c>
      <c r="Z66" s="60" t="s">
        <v>6</v>
      </c>
      <c r="AA66" s="61">
        <v>100</v>
      </c>
      <c r="AB66" s="62">
        <v>100</v>
      </c>
      <c r="AC66" s="63"/>
    </row>
    <row r="67" spans="1:71" s="57" customFormat="1" x14ac:dyDescent="0.25">
      <c r="A67" s="224" t="s">
        <v>744</v>
      </c>
      <c r="B67" s="224"/>
      <c r="C67" s="224"/>
      <c r="D67" s="224"/>
      <c r="E67" s="224"/>
      <c r="F67" s="132">
        <f t="shared" ref="F67:P67" si="45">F59+F57+F55+F53+F49+F47+F41+F39+F37+F35+F33+F28+F26+F21</f>
        <v>38025.288999999997</v>
      </c>
      <c r="G67" s="132">
        <f t="shared" si="45"/>
        <v>25267.848999999998</v>
      </c>
      <c r="H67" s="132">
        <f t="shared" si="45"/>
        <v>7258.3389999999999</v>
      </c>
      <c r="I67" s="132">
        <f t="shared" si="45"/>
        <v>2683.7060000000001</v>
      </c>
      <c r="J67" s="132">
        <f t="shared" si="45"/>
        <v>2815.395</v>
      </c>
      <c r="K67" s="132">
        <f>G67/F67*100</f>
        <v>66.45011692087337</v>
      </c>
      <c r="L67" s="132">
        <f>H67/F67*100</f>
        <v>19.088188915539867</v>
      </c>
      <c r="M67" s="132">
        <f>J67/F67*100</f>
        <v>7.4040068439716524</v>
      </c>
      <c r="N67" s="132">
        <f>J67/F67*100</f>
        <v>7.4040068439716524</v>
      </c>
      <c r="O67" s="132">
        <f t="shared" si="45"/>
        <v>24816.32056</v>
      </c>
      <c r="P67" s="132">
        <f t="shared" si="45"/>
        <v>37539.95233</v>
      </c>
      <c r="Q67" s="132">
        <f>Q59+Q57+Q55+Q53+Q49+Q47+Q41+Q39+Q37+Q35+Q33+Q28+Q26+Q21</f>
        <v>24816.316249999996</v>
      </c>
      <c r="R67" s="132">
        <f t="shared" ref="R67:T67" si="46">R59+R57+R55+R53+R49+R47+R41+R39+R37+R35+R33+R28+R26+R21</f>
        <v>7281.3498299999983</v>
      </c>
      <c r="S67" s="132">
        <f t="shared" si="46"/>
        <v>2651.20255</v>
      </c>
      <c r="T67" s="132">
        <f t="shared" si="46"/>
        <v>2791.0812600000004</v>
      </c>
      <c r="U67" s="132">
        <f>Q67/P67*100</f>
        <v>66.10641385968961</v>
      </c>
      <c r="V67" s="132">
        <f>R67/P67*100</f>
        <v>19.396268183806718</v>
      </c>
      <c r="W67" s="132">
        <f>S67/P67*100</f>
        <v>7.0623492717685075</v>
      </c>
      <c r="X67" s="132">
        <f>T67/P67*100</f>
        <v>7.434962184993271</v>
      </c>
      <c r="Y67" s="64"/>
      <c r="Z67" s="64"/>
      <c r="AA67" s="64"/>
      <c r="AB67" s="64"/>
      <c r="AC67" s="64"/>
    </row>
    <row r="68" spans="1:71" x14ac:dyDescent="0.25">
      <c r="A68" s="224" t="s">
        <v>745</v>
      </c>
      <c r="B68" s="224"/>
      <c r="C68" s="224"/>
      <c r="D68" s="224"/>
      <c r="E68" s="224"/>
      <c r="F68" s="143">
        <f t="shared" ref="F68:P68" si="47">F67+F19+F13</f>
        <v>44176.543999999994</v>
      </c>
      <c r="G68" s="143">
        <f t="shared" si="47"/>
        <v>29845.948999999997</v>
      </c>
      <c r="H68" s="143">
        <f t="shared" si="47"/>
        <v>8245.768</v>
      </c>
      <c r="I68" s="143">
        <f t="shared" si="47"/>
        <v>3031.3500000000004</v>
      </c>
      <c r="J68" s="143">
        <f t="shared" si="47"/>
        <v>3053.4650000000001</v>
      </c>
      <c r="K68" s="143">
        <f>G68/F68*100</f>
        <v>67.56062447981445</v>
      </c>
      <c r="L68" s="143">
        <f>H68/F68*100</f>
        <v>18.665489088508146</v>
      </c>
      <c r="M68" s="143">
        <f>I68/F68*100</f>
        <v>6.8618993826225996</v>
      </c>
      <c r="N68" s="143">
        <f>J68/F68*100</f>
        <v>6.9119598853183275</v>
      </c>
      <c r="O68" s="143">
        <f t="shared" si="47"/>
        <v>29281.766670000001</v>
      </c>
      <c r="P68" s="143">
        <f t="shared" si="47"/>
        <v>43565.078600000001</v>
      </c>
      <c r="Q68" s="143">
        <f>Q67+Q19+Q13</f>
        <v>29281.762359999997</v>
      </c>
      <c r="R68" s="143">
        <f t="shared" ref="R68:T68" si="48">R67+R19+R13</f>
        <v>8263.1029299999991</v>
      </c>
      <c r="S68" s="143">
        <f t="shared" si="48"/>
        <v>2991.0645100000002</v>
      </c>
      <c r="T68" s="143">
        <f t="shared" si="48"/>
        <v>3029.1463600000002</v>
      </c>
      <c r="U68" s="157">
        <f>Q68/P68*100</f>
        <v>67.213840307406215</v>
      </c>
      <c r="V68" s="144">
        <f>R68/P68*100</f>
        <v>18.967262760774634</v>
      </c>
      <c r="W68" s="144">
        <f>S68/P68*100</f>
        <v>6.8657388121870628</v>
      </c>
      <c r="X68" s="144">
        <f>T68/P68*100</f>
        <v>6.9531525188158385</v>
      </c>
      <c r="Y68" s="145"/>
      <c r="Z68" s="177"/>
      <c r="AA68" s="145"/>
      <c r="AB68" s="146"/>
      <c r="AC68" s="147"/>
    </row>
    <row r="69" spans="1:71" x14ac:dyDescent="0.25">
      <c r="D69" s="148"/>
      <c r="E69" s="148"/>
      <c r="F69" s="149"/>
      <c r="G69" s="150"/>
      <c r="H69" s="150"/>
      <c r="I69" s="150"/>
      <c r="J69" s="150"/>
      <c r="K69" s="150"/>
      <c r="L69" s="150"/>
      <c r="M69" s="150"/>
      <c r="N69" s="150"/>
      <c r="O69" s="151"/>
      <c r="P69" s="150"/>
      <c r="Q69" s="150"/>
      <c r="R69" s="150"/>
      <c r="S69" s="150"/>
      <c r="T69" s="152"/>
      <c r="U69" s="153"/>
      <c r="V69" s="154"/>
      <c r="W69" s="154"/>
      <c r="X69" s="154"/>
    </row>
    <row r="70" spans="1:71" x14ac:dyDescent="0.25">
      <c r="D70" s="148"/>
      <c r="E70" s="148"/>
      <c r="F70" s="149"/>
      <c r="G70" s="150"/>
      <c r="H70" s="150"/>
      <c r="I70" s="150"/>
      <c r="J70" s="150"/>
      <c r="K70" s="150"/>
      <c r="L70" s="150"/>
      <c r="M70" s="150"/>
      <c r="N70" s="150"/>
      <c r="O70" s="151"/>
      <c r="P70" s="150"/>
      <c r="Q70" s="150"/>
      <c r="R70" s="150"/>
      <c r="S70" s="150"/>
      <c r="T70" s="152"/>
      <c r="U70" s="153"/>
      <c r="V70" s="154"/>
      <c r="W70" s="154"/>
      <c r="X70" s="154"/>
    </row>
    <row r="71" spans="1:71" s="68" customFormat="1" x14ac:dyDescent="0.25">
      <c r="C71" s="67"/>
      <c r="E71" s="69"/>
      <c r="F71" s="155"/>
      <c r="G71" s="54"/>
      <c r="I71" s="54"/>
      <c r="O71" s="131"/>
      <c r="Q71" s="70"/>
      <c r="R71" s="54"/>
      <c r="S71" s="54"/>
      <c r="T71" s="70"/>
      <c r="U71" s="54"/>
      <c r="X71" s="71"/>
      <c r="Y71" s="71"/>
      <c r="Z71" s="72"/>
      <c r="AC71" s="73"/>
      <c r="AD71" s="54"/>
      <c r="AE71" s="54"/>
      <c r="AF71" s="54"/>
      <c r="AG71" s="54"/>
      <c r="AH71" s="54"/>
      <c r="AI71" s="54"/>
      <c r="AJ71" s="54"/>
      <c r="AK71" s="54"/>
      <c r="AL71" s="54"/>
      <c r="AM71" s="54"/>
      <c r="AN71" s="54"/>
      <c r="AO71" s="54"/>
      <c r="AP71" s="54"/>
      <c r="AQ71" s="54"/>
      <c r="AR71" s="54"/>
      <c r="AS71" s="54"/>
      <c r="AT71" s="54"/>
      <c r="AU71" s="54"/>
      <c r="AV71" s="54"/>
      <c r="AW71" s="54"/>
      <c r="AX71" s="54"/>
      <c r="AY71" s="54"/>
      <c r="AZ71" s="54"/>
      <c r="BA71" s="54"/>
      <c r="BB71" s="54"/>
      <c r="BC71" s="54"/>
      <c r="BD71" s="54"/>
      <c r="BE71" s="54"/>
      <c r="BF71" s="54"/>
      <c r="BG71" s="54"/>
      <c r="BH71" s="54"/>
      <c r="BI71" s="54"/>
      <c r="BJ71" s="54"/>
      <c r="BK71" s="54"/>
      <c r="BL71" s="54"/>
      <c r="BM71" s="54"/>
      <c r="BN71" s="54"/>
      <c r="BO71" s="54"/>
      <c r="BP71" s="54"/>
      <c r="BQ71" s="54"/>
      <c r="BR71" s="54"/>
      <c r="BS71" s="54"/>
    </row>
    <row r="72" spans="1:71" s="68" customFormat="1" x14ac:dyDescent="0.25">
      <c r="C72" s="67"/>
      <c r="E72" s="69"/>
      <c r="F72" s="155"/>
      <c r="G72" s="54"/>
      <c r="I72" s="56"/>
      <c r="O72" s="131"/>
      <c r="P72" s="70"/>
      <c r="R72" s="54"/>
      <c r="S72" s="56"/>
      <c r="T72" s="54"/>
      <c r="U72" s="54"/>
      <c r="Z72" s="74"/>
      <c r="AC72" s="73"/>
      <c r="AD72" s="54"/>
      <c r="AE72" s="54"/>
      <c r="AF72" s="54"/>
      <c r="AG72" s="54"/>
      <c r="AH72" s="54"/>
      <c r="AI72" s="54"/>
      <c r="AJ72" s="54"/>
      <c r="AK72" s="54"/>
      <c r="AL72" s="54"/>
      <c r="AM72" s="54"/>
      <c r="AN72" s="54"/>
      <c r="AO72" s="54"/>
      <c r="AP72" s="54"/>
      <c r="AQ72" s="54"/>
      <c r="AR72" s="54"/>
      <c r="AS72" s="54"/>
      <c r="AT72" s="54"/>
      <c r="AU72" s="54"/>
      <c r="AV72" s="54"/>
      <c r="AW72" s="54"/>
      <c r="AX72" s="54"/>
      <c r="AY72" s="54"/>
      <c r="AZ72" s="54"/>
      <c r="BA72" s="54"/>
      <c r="BB72" s="54"/>
      <c r="BC72" s="54"/>
      <c r="BD72" s="54"/>
      <c r="BE72" s="54"/>
      <c r="BF72" s="54"/>
      <c r="BG72" s="54"/>
      <c r="BH72" s="54"/>
      <c r="BI72" s="54"/>
      <c r="BJ72" s="54"/>
      <c r="BK72" s="54"/>
      <c r="BL72" s="54"/>
      <c r="BM72" s="54"/>
      <c r="BN72" s="54"/>
      <c r="BO72" s="54"/>
      <c r="BP72" s="54"/>
      <c r="BQ72" s="54"/>
      <c r="BR72" s="54"/>
      <c r="BS72" s="54"/>
    </row>
    <row r="73" spans="1:71" s="68" customFormat="1" x14ac:dyDescent="0.25">
      <c r="C73" s="67"/>
      <c r="E73" s="69"/>
      <c r="F73" s="155"/>
      <c r="G73" s="54"/>
      <c r="I73" s="56"/>
      <c r="O73" s="131"/>
      <c r="Q73" s="70"/>
      <c r="R73" s="54"/>
      <c r="S73" s="56"/>
      <c r="T73" s="70"/>
      <c r="U73" s="54"/>
      <c r="Z73" s="74"/>
      <c r="AC73" s="73"/>
      <c r="AD73" s="54"/>
      <c r="AE73" s="54"/>
      <c r="AF73" s="54"/>
      <c r="AG73" s="54"/>
      <c r="AH73" s="54"/>
      <c r="AI73" s="54"/>
      <c r="AJ73" s="54"/>
      <c r="AK73" s="54"/>
      <c r="AL73" s="54"/>
      <c r="AM73" s="54"/>
      <c r="AN73" s="54"/>
      <c r="AO73" s="54"/>
      <c r="AP73" s="54"/>
      <c r="AQ73" s="54"/>
      <c r="AR73" s="54"/>
      <c r="AS73" s="54"/>
      <c r="AT73" s="54"/>
      <c r="AU73" s="54"/>
      <c r="AV73" s="54"/>
      <c r="AW73" s="54"/>
      <c r="AX73" s="54"/>
      <c r="AY73" s="54"/>
      <c r="AZ73" s="54"/>
      <c r="BA73" s="54"/>
      <c r="BB73" s="54"/>
      <c r="BC73" s="54"/>
      <c r="BD73" s="54"/>
      <c r="BE73" s="54"/>
      <c r="BF73" s="54"/>
      <c r="BG73" s="54"/>
      <c r="BH73" s="54"/>
      <c r="BI73" s="54"/>
      <c r="BJ73" s="54"/>
      <c r="BK73" s="54"/>
      <c r="BL73" s="54"/>
      <c r="BM73" s="54"/>
      <c r="BN73" s="54"/>
      <c r="BO73" s="54"/>
      <c r="BP73" s="54"/>
      <c r="BQ73" s="54"/>
      <c r="BR73" s="54"/>
      <c r="BS73" s="54"/>
    </row>
    <row r="74" spans="1:71" x14ac:dyDescent="0.25">
      <c r="O74" s="156"/>
      <c r="P74" s="56"/>
    </row>
  </sheetData>
  <customSheetViews>
    <customSheetView guid="{AB9FA13E-F7AA-4BE9-BC1A-00C9A91BB556}" scale="60" showPageBreaks="1" printArea="1" view="pageBreakPreview">
      <selection activeCell="M9" sqref="M9"/>
      <rowBreaks count="7" manualBreakCount="7">
        <brk id="16" max="26" man="1"/>
        <brk id="31" max="26" man="1"/>
        <brk id="37" max="26" man="1"/>
        <brk id="43" max="26" man="1"/>
        <brk id="49" max="26" man="1"/>
        <brk id="55" max="26" man="1"/>
        <brk id="61" max="26" man="1"/>
      </rowBreaks>
      <colBreaks count="1" manualBreakCount="1">
        <brk id="22" max="67" man="1"/>
      </colBreaks>
      <pageMargins left="0.70866141732283472" right="0.70866141732283472" top="0.74803149606299213" bottom="0.74803149606299213" header="0.31496062992125984" footer="0.31496062992125984"/>
      <pageSetup paperSize="9" scale="55" orientation="landscape" r:id="rId1"/>
    </customSheetView>
    <customSheetView guid="{6A06C308-253E-4781-9393-1737E99DB9C6}" scale="60" showPageBreaks="1" printArea="1" view="pageBreakPreview">
      <selection activeCell="A4" sqref="A4:A8"/>
      <rowBreaks count="7" manualBreakCount="7">
        <brk id="16" max="27" man="1"/>
        <brk id="31" max="27" man="1"/>
        <brk id="37" max="27" man="1"/>
        <brk id="43" max="27" man="1"/>
        <brk id="49" max="27" man="1"/>
        <brk id="55" max="27" man="1"/>
        <brk id="61" max="27" man="1"/>
      </rowBreaks>
      <colBreaks count="1" manualBreakCount="1">
        <brk id="23" max="67" man="1"/>
      </colBreaks>
      <pageMargins left="0.70866141732283472" right="0.70866141732283472" top="0.74803149606299213" bottom="0.74803149606299213" header="0.31496062992125984" footer="0.31496062992125984"/>
      <pageSetup paperSize="9" scale="55" firstPageNumber="72" orientation="landscape" useFirstPageNumber="1" r:id="rId2"/>
      <headerFooter>
        <oddHeader>&amp;C&amp;P</oddHeader>
      </headerFooter>
    </customSheetView>
  </customSheetViews>
  <mergeCells count="38">
    <mergeCell ref="A68:E68"/>
    <mergeCell ref="D17:D18"/>
    <mergeCell ref="E17:E18"/>
    <mergeCell ref="C19:E19"/>
    <mergeCell ref="C20:AC20"/>
    <mergeCell ref="A67:E67"/>
    <mergeCell ref="AA1:AC1"/>
    <mergeCell ref="C2:AC2"/>
    <mergeCell ref="C4:C8"/>
    <mergeCell ref="D4:D8"/>
    <mergeCell ref="E4:E8"/>
    <mergeCell ref="F4:N4"/>
    <mergeCell ref="O4:X4"/>
    <mergeCell ref="Y4:AC4"/>
    <mergeCell ref="F5:J5"/>
    <mergeCell ref="K5:N7"/>
    <mergeCell ref="O5:T5"/>
    <mergeCell ref="U5:X7"/>
    <mergeCell ref="Y5:AA6"/>
    <mergeCell ref="AB5:AB8"/>
    <mergeCell ref="F6:F8"/>
    <mergeCell ref="G6:J7"/>
    <mergeCell ref="B4:B8"/>
    <mergeCell ref="B11:B66"/>
    <mergeCell ref="A4:A8"/>
    <mergeCell ref="A10:AC10"/>
    <mergeCell ref="A11:A66"/>
    <mergeCell ref="C13:E13"/>
    <mergeCell ref="O6:O8"/>
    <mergeCell ref="P6:T6"/>
    <mergeCell ref="P7:P8"/>
    <mergeCell ref="Q7:T7"/>
    <mergeCell ref="Y7:Y8"/>
    <mergeCell ref="Z7:Z8"/>
    <mergeCell ref="AA7:AA8"/>
    <mergeCell ref="AC5:AC8"/>
    <mergeCell ref="C14:AC14"/>
    <mergeCell ref="C17:C18"/>
  </mergeCells>
  <pageMargins left="0.70866141732283472" right="0.70866141732283472" top="0.74803149606299213" bottom="0.74803149606299213" header="0.31496062992125984" footer="0.31496062992125984"/>
  <pageSetup paperSize="9" scale="44" firstPageNumber="72" orientation="landscape" useFirstPageNumber="1" r:id="rId3"/>
  <headerFooter>
    <oddHeader>&amp;C&amp;P</oddHeader>
  </headerFooter>
  <rowBreaks count="7" manualBreakCount="7">
    <brk id="16" max="28" man="1"/>
    <brk id="31" max="28" man="1"/>
    <brk id="37" max="28" man="1"/>
    <brk id="43" max="28" man="1"/>
    <brk id="49" max="28" man="1"/>
    <brk id="55" max="28" man="1"/>
    <brk id="61" max="28" man="1"/>
  </rowBreaks>
  <colBreaks count="1" manualBreakCount="1">
    <brk id="24" max="67"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BreakPreview" zoomScale="60" zoomScaleNormal="100" workbookViewId="0">
      <selection activeCell="D20" sqref="D20"/>
    </sheetView>
  </sheetViews>
  <sheetFormatPr defaultRowHeight="15" x14ac:dyDescent="0.25"/>
  <cols>
    <col min="1" max="1" width="5.140625" style="110" customWidth="1"/>
    <col min="2" max="2" width="27.7109375" style="110" customWidth="1"/>
    <col min="3" max="3" width="19.5703125" style="110" customWidth="1"/>
    <col min="4" max="4" width="11.28515625" style="110" customWidth="1"/>
    <col min="5" max="5" width="11.140625" style="110" customWidth="1"/>
    <col min="6" max="6" width="10.5703125" style="110" customWidth="1"/>
    <col min="7" max="7" width="9.85546875" style="110" customWidth="1"/>
    <col min="8" max="8" width="10.28515625" style="110" customWidth="1"/>
    <col min="9" max="9" width="11" style="110" customWidth="1"/>
    <col min="10" max="16384" width="9.140625" style="110"/>
  </cols>
  <sheetData>
    <row r="1" spans="1:9" ht="15.75" x14ac:dyDescent="0.25">
      <c r="H1" s="229" t="s">
        <v>620</v>
      </c>
      <c r="I1" s="229"/>
    </row>
    <row r="3" spans="1:9" ht="63" customHeight="1" x14ac:dyDescent="0.25">
      <c r="A3" s="230" t="s">
        <v>585</v>
      </c>
      <c r="B3" s="231"/>
      <c r="C3" s="231"/>
      <c r="D3" s="231"/>
      <c r="E3" s="231"/>
      <c r="F3" s="231"/>
      <c r="G3" s="231"/>
      <c r="H3" s="231"/>
      <c r="I3" s="231"/>
    </row>
    <row r="5" spans="1:9" ht="63.75" customHeight="1" x14ac:dyDescent="0.25">
      <c r="A5" s="117" t="s">
        <v>0</v>
      </c>
      <c r="B5" s="117" t="s">
        <v>586</v>
      </c>
      <c r="C5" s="117" t="s">
        <v>587</v>
      </c>
      <c r="D5" s="117" t="s">
        <v>588</v>
      </c>
      <c r="E5" s="117" t="s">
        <v>589</v>
      </c>
      <c r="F5" s="117" t="s">
        <v>590</v>
      </c>
      <c r="G5" s="117" t="s">
        <v>591</v>
      </c>
      <c r="H5" s="117" t="s">
        <v>592</v>
      </c>
      <c r="I5" s="117" t="s">
        <v>593</v>
      </c>
    </row>
    <row r="6" spans="1:9" x14ac:dyDescent="0.25">
      <c r="A6" s="118">
        <v>1</v>
      </c>
      <c r="B6" s="119">
        <v>2</v>
      </c>
      <c r="C6" s="118">
        <v>3</v>
      </c>
      <c r="D6" s="119">
        <v>4</v>
      </c>
      <c r="E6" s="118">
        <v>5</v>
      </c>
      <c r="F6" s="119">
        <v>6</v>
      </c>
      <c r="G6" s="118">
        <v>7</v>
      </c>
      <c r="H6" s="119">
        <v>8</v>
      </c>
      <c r="I6" s="118">
        <v>9</v>
      </c>
    </row>
    <row r="7" spans="1:9" x14ac:dyDescent="0.25">
      <c r="A7" s="232" t="s">
        <v>21</v>
      </c>
      <c r="B7" s="233" t="s">
        <v>594</v>
      </c>
      <c r="C7" s="120" t="s">
        <v>595</v>
      </c>
      <c r="D7" s="121">
        <v>5</v>
      </c>
      <c r="E7" s="228">
        <v>0.02</v>
      </c>
      <c r="F7" s="121">
        <v>0.1</v>
      </c>
      <c r="G7" s="228">
        <v>0.1</v>
      </c>
      <c r="H7" s="234">
        <v>5</v>
      </c>
      <c r="I7" s="228">
        <v>0.1</v>
      </c>
    </row>
    <row r="8" spans="1:9" x14ac:dyDescent="0.25">
      <c r="A8" s="232"/>
      <c r="B8" s="233"/>
      <c r="C8" s="120" t="s">
        <v>596</v>
      </c>
      <c r="D8" s="121">
        <v>4</v>
      </c>
      <c r="E8" s="228"/>
      <c r="F8" s="121">
        <v>0.08</v>
      </c>
      <c r="G8" s="228"/>
      <c r="H8" s="234"/>
      <c r="I8" s="228"/>
    </row>
    <row r="9" spans="1:9" x14ac:dyDescent="0.25">
      <c r="A9" s="232"/>
      <c r="B9" s="233"/>
      <c r="C9" s="120" t="s">
        <v>597</v>
      </c>
      <c r="D9" s="121">
        <v>3</v>
      </c>
      <c r="E9" s="228"/>
      <c r="F9" s="121">
        <v>0.06</v>
      </c>
      <c r="G9" s="228"/>
      <c r="H9" s="234"/>
      <c r="I9" s="228"/>
    </row>
    <row r="10" spans="1:9" x14ac:dyDescent="0.25">
      <c r="A10" s="232"/>
      <c r="B10" s="233"/>
      <c r="C10" s="120" t="s">
        <v>598</v>
      </c>
      <c r="D10" s="121">
        <v>2</v>
      </c>
      <c r="E10" s="228"/>
      <c r="F10" s="121">
        <v>0.04</v>
      </c>
      <c r="G10" s="228"/>
      <c r="H10" s="234"/>
      <c r="I10" s="228"/>
    </row>
    <row r="11" spans="1:9" x14ac:dyDescent="0.25">
      <c r="A11" s="232"/>
      <c r="B11" s="233"/>
      <c r="C11" s="120" t="s">
        <v>599</v>
      </c>
      <c r="D11" s="121">
        <v>1</v>
      </c>
      <c r="E11" s="228"/>
      <c r="F11" s="121">
        <v>0.02</v>
      </c>
      <c r="G11" s="228"/>
      <c r="H11" s="234"/>
      <c r="I11" s="228"/>
    </row>
    <row r="12" spans="1:9" ht="64.5" customHeight="1" x14ac:dyDescent="0.25">
      <c r="A12" s="232"/>
      <c r="B12" s="233"/>
      <c r="C12" s="120" t="s">
        <v>600</v>
      </c>
      <c r="D12" s="122">
        <v>0</v>
      </c>
      <c r="E12" s="228"/>
      <c r="F12" s="122">
        <v>0</v>
      </c>
      <c r="G12" s="228"/>
      <c r="H12" s="234"/>
      <c r="I12" s="228"/>
    </row>
    <row r="13" spans="1:9" x14ac:dyDescent="0.25">
      <c r="A13" s="232" t="s">
        <v>82</v>
      </c>
      <c r="B13" s="233" t="s">
        <v>601</v>
      </c>
      <c r="C13" s="120" t="s">
        <v>602</v>
      </c>
      <c r="D13" s="121">
        <v>5</v>
      </c>
      <c r="E13" s="228">
        <v>0.03</v>
      </c>
      <c r="F13" s="121">
        <v>0.15</v>
      </c>
      <c r="G13" s="228">
        <v>0.15</v>
      </c>
      <c r="H13" s="228">
        <v>5</v>
      </c>
      <c r="I13" s="228">
        <v>0.15</v>
      </c>
    </row>
    <row r="14" spans="1:9" ht="169.5" customHeight="1" x14ac:dyDescent="0.25">
      <c r="A14" s="232"/>
      <c r="B14" s="233"/>
      <c r="C14" s="120" t="s">
        <v>603</v>
      </c>
      <c r="D14" s="122">
        <v>0</v>
      </c>
      <c r="E14" s="228"/>
      <c r="F14" s="122">
        <v>0</v>
      </c>
      <c r="G14" s="228"/>
      <c r="H14" s="228"/>
      <c r="I14" s="228"/>
    </row>
    <row r="15" spans="1:9" x14ac:dyDescent="0.25">
      <c r="A15" s="232" t="s">
        <v>295</v>
      </c>
      <c r="B15" s="233" t="s">
        <v>604</v>
      </c>
      <c r="C15" s="123" t="s">
        <v>605</v>
      </c>
      <c r="D15" s="122">
        <v>5</v>
      </c>
      <c r="E15" s="228">
        <v>0.03</v>
      </c>
      <c r="F15" s="121">
        <v>0.15</v>
      </c>
      <c r="G15" s="228">
        <v>0.15</v>
      </c>
      <c r="H15" s="228">
        <v>5</v>
      </c>
      <c r="I15" s="228">
        <v>0.15</v>
      </c>
    </row>
    <row r="16" spans="1:9" x14ac:dyDescent="0.25">
      <c r="A16" s="232"/>
      <c r="B16" s="233"/>
      <c r="C16" s="123" t="s">
        <v>606</v>
      </c>
      <c r="D16" s="122">
        <v>4</v>
      </c>
      <c r="E16" s="228"/>
      <c r="F16" s="121">
        <v>0.12</v>
      </c>
      <c r="G16" s="228"/>
      <c r="H16" s="228"/>
      <c r="I16" s="228"/>
    </row>
    <row r="17" spans="1:9" x14ac:dyDescent="0.25">
      <c r="A17" s="232"/>
      <c r="B17" s="233"/>
      <c r="C17" s="123" t="s">
        <v>607</v>
      </c>
      <c r="D17" s="122">
        <v>3</v>
      </c>
      <c r="E17" s="228"/>
      <c r="F17" s="121">
        <v>0.09</v>
      </c>
      <c r="G17" s="228"/>
      <c r="H17" s="228"/>
      <c r="I17" s="228"/>
    </row>
    <row r="18" spans="1:9" x14ac:dyDescent="0.25">
      <c r="A18" s="232"/>
      <c r="B18" s="233"/>
      <c r="C18" s="123" t="s">
        <v>608</v>
      </c>
      <c r="D18" s="122">
        <v>2</v>
      </c>
      <c r="E18" s="228"/>
      <c r="F18" s="121">
        <v>0.06</v>
      </c>
      <c r="G18" s="228"/>
      <c r="H18" s="228"/>
      <c r="I18" s="228"/>
    </row>
    <row r="19" spans="1:9" x14ac:dyDescent="0.25">
      <c r="A19" s="232"/>
      <c r="B19" s="233"/>
      <c r="C19" s="123" t="s">
        <v>609</v>
      </c>
      <c r="D19" s="122">
        <v>1</v>
      </c>
      <c r="E19" s="228"/>
      <c r="F19" s="121">
        <v>0.03</v>
      </c>
      <c r="G19" s="228"/>
      <c r="H19" s="228"/>
      <c r="I19" s="228"/>
    </row>
    <row r="20" spans="1:9" ht="48.75" customHeight="1" x14ac:dyDescent="0.25">
      <c r="A20" s="232"/>
      <c r="B20" s="233"/>
      <c r="C20" s="123" t="s">
        <v>610</v>
      </c>
      <c r="D20" s="122">
        <v>0</v>
      </c>
      <c r="E20" s="228"/>
      <c r="F20" s="122">
        <v>0</v>
      </c>
      <c r="G20" s="228"/>
      <c r="H20" s="228"/>
      <c r="I20" s="228"/>
    </row>
    <row r="21" spans="1:9" x14ac:dyDescent="0.25">
      <c r="A21" s="232" t="s">
        <v>216</v>
      </c>
      <c r="B21" s="233" t="s">
        <v>611</v>
      </c>
      <c r="C21" s="124" t="s">
        <v>612</v>
      </c>
      <c r="D21" s="121">
        <v>5</v>
      </c>
      <c r="E21" s="228">
        <v>0.02</v>
      </c>
      <c r="F21" s="121">
        <v>0.1</v>
      </c>
      <c r="G21" s="228">
        <v>0.1</v>
      </c>
      <c r="H21" s="228">
        <v>5</v>
      </c>
      <c r="I21" s="228">
        <v>0.1</v>
      </c>
    </row>
    <row r="22" spans="1:9" ht="169.5" customHeight="1" x14ac:dyDescent="0.25">
      <c r="A22" s="232"/>
      <c r="B22" s="233"/>
      <c r="C22" s="123" t="s">
        <v>613</v>
      </c>
      <c r="D22" s="122">
        <v>0</v>
      </c>
      <c r="E22" s="228"/>
      <c r="F22" s="122">
        <v>0</v>
      </c>
      <c r="G22" s="228"/>
      <c r="H22" s="228"/>
      <c r="I22" s="228"/>
    </row>
    <row r="23" spans="1:9" x14ac:dyDescent="0.25">
      <c r="A23" s="232" t="s">
        <v>215</v>
      </c>
      <c r="B23" s="233" t="s">
        <v>614</v>
      </c>
      <c r="C23" s="124" t="s">
        <v>595</v>
      </c>
      <c r="D23" s="121">
        <v>5</v>
      </c>
      <c r="E23" s="228">
        <v>0.02</v>
      </c>
      <c r="F23" s="121">
        <v>0.1</v>
      </c>
      <c r="G23" s="228">
        <v>0.1</v>
      </c>
      <c r="H23" s="228">
        <v>5</v>
      </c>
      <c r="I23" s="228">
        <v>0.1</v>
      </c>
    </row>
    <row r="24" spans="1:9" x14ac:dyDescent="0.25">
      <c r="A24" s="232"/>
      <c r="B24" s="233"/>
      <c r="C24" s="124" t="s">
        <v>596</v>
      </c>
      <c r="D24" s="121">
        <v>4</v>
      </c>
      <c r="E24" s="228"/>
      <c r="F24" s="121">
        <v>0.08</v>
      </c>
      <c r="G24" s="228"/>
      <c r="H24" s="228"/>
      <c r="I24" s="228"/>
    </row>
    <row r="25" spans="1:9" x14ac:dyDescent="0.25">
      <c r="A25" s="232"/>
      <c r="B25" s="233"/>
      <c r="C25" s="124" t="s">
        <v>597</v>
      </c>
      <c r="D25" s="121">
        <v>3</v>
      </c>
      <c r="E25" s="228"/>
      <c r="F25" s="121">
        <v>0.06</v>
      </c>
      <c r="G25" s="228"/>
      <c r="H25" s="228"/>
      <c r="I25" s="228"/>
    </row>
    <row r="26" spans="1:9" x14ac:dyDescent="0.25">
      <c r="A26" s="232"/>
      <c r="B26" s="233"/>
      <c r="C26" s="124" t="s">
        <v>598</v>
      </c>
      <c r="D26" s="121">
        <v>2</v>
      </c>
      <c r="E26" s="228"/>
      <c r="F26" s="121">
        <v>0.04</v>
      </c>
      <c r="G26" s="228"/>
      <c r="H26" s="228"/>
      <c r="I26" s="228"/>
    </row>
    <row r="27" spans="1:9" x14ac:dyDescent="0.25">
      <c r="A27" s="232"/>
      <c r="B27" s="233"/>
      <c r="C27" s="124" t="s">
        <v>599</v>
      </c>
      <c r="D27" s="121">
        <v>1</v>
      </c>
      <c r="E27" s="228"/>
      <c r="F27" s="121">
        <v>0.02</v>
      </c>
      <c r="G27" s="228"/>
      <c r="H27" s="228"/>
      <c r="I27" s="228"/>
    </row>
    <row r="28" spans="1:9" ht="77.25" customHeight="1" x14ac:dyDescent="0.25">
      <c r="A28" s="232"/>
      <c r="B28" s="233"/>
      <c r="C28" s="123" t="s">
        <v>600</v>
      </c>
      <c r="D28" s="122">
        <v>0</v>
      </c>
      <c r="E28" s="228"/>
      <c r="F28" s="122">
        <v>0</v>
      </c>
      <c r="G28" s="228"/>
      <c r="H28" s="228"/>
      <c r="I28" s="228"/>
    </row>
    <row r="29" spans="1:9" x14ac:dyDescent="0.25">
      <c r="A29" s="232" t="s">
        <v>201</v>
      </c>
      <c r="B29" s="233" t="s">
        <v>615</v>
      </c>
      <c r="C29" s="124" t="s">
        <v>602</v>
      </c>
      <c r="D29" s="121">
        <v>5</v>
      </c>
      <c r="E29" s="228">
        <v>0.02</v>
      </c>
      <c r="F29" s="121">
        <v>0.1</v>
      </c>
      <c r="G29" s="228">
        <v>0.1</v>
      </c>
      <c r="H29" s="228">
        <v>5</v>
      </c>
      <c r="I29" s="228">
        <v>0.1</v>
      </c>
    </row>
    <row r="30" spans="1:9" ht="180.75" customHeight="1" x14ac:dyDescent="0.25">
      <c r="A30" s="232"/>
      <c r="B30" s="233"/>
      <c r="C30" s="123" t="s">
        <v>603</v>
      </c>
      <c r="D30" s="122">
        <v>0</v>
      </c>
      <c r="E30" s="228"/>
      <c r="F30" s="122">
        <v>0</v>
      </c>
      <c r="G30" s="228"/>
      <c r="H30" s="228"/>
      <c r="I30" s="228"/>
    </row>
    <row r="31" spans="1:9" ht="101.25" customHeight="1" x14ac:dyDescent="0.25">
      <c r="A31" s="232" t="s">
        <v>296</v>
      </c>
      <c r="B31" s="233" t="s">
        <v>641</v>
      </c>
      <c r="C31" s="123" t="s">
        <v>616</v>
      </c>
      <c r="D31" s="121">
        <v>5</v>
      </c>
      <c r="E31" s="228">
        <v>0.02</v>
      </c>
      <c r="F31" s="121">
        <v>0.1</v>
      </c>
      <c r="G31" s="228">
        <v>0.1</v>
      </c>
      <c r="H31" s="234">
        <v>5</v>
      </c>
      <c r="I31" s="228">
        <v>0.1</v>
      </c>
    </row>
    <row r="32" spans="1:9" ht="101.25" customHeight="1" x14ac:dyDescent="0.25">
      <c r="A32" s="232"/>
      <c r="B32" s="233"/>
      <c r="C32" s="123" t="s">
        <v>617</v>
      </c>
      <c r="D32" s="121">
        <v>0</v>
      </c>
      <c r="E32" s="228"/>
      <c r="F32" s="121">
        <v>0</v>
      </c>
      <c r="G32" s="228"/>
      <c r="H32" s="234"/>
      <c r="I32" s="228"/>
    </row>
    <row r="33" spans="1:9" ht="213" customHeight="1" x14ac:dyDescent="0.25">
      <c r="A33" s="232" t="s">
        <v>297</v>
      </c>
      <c r="B33" s="235" t="s">
        <v>642</v>
      </c>
      <c r="C33" s="120" t="s">
        <v>616</v>
      </c>
      <c r="D33" s="122">
        <v>5</v>
      </c>
      <c r="E33" s="228">
        <v>0.02</v>
      </c>
      <c r="F33" s="122">
        <v>0.1</v>
      </c>
      <c r="G33" s="228">
        <v>0.1</v>
      </c>
      <c r="H33" s="228">
        <v>5</v>
      </c>
      <c r="I33" s="228">
        <f>E33*H33</f>
        <v>0.1</v>
      </c>
    </row>
    <row r="34" spans="1:9" ht="213" customHeight="1" x14ac:dyDescent="0.25">
      <c r="A34" s="232"/>
      <c r="B34" s="235"/>
      <c r="C34" s="120" t="s">
        <v>617</v>
      </c>
      <c r="D34" s="122">
        <v>0</v>
      </c>
      <c r="E34" s="228"/>
      <c r="F34" s="122">
        <v>0</v>
      </c>
      <c r="G34" s="228"/>
      <c r="H34" s="228"/>
      <c r="I34" s="228"/>
    </row>
    <row r="35" spans="1:9" ht="282.75" customHeight="1" x14ac:dyDescent="0.25">
      <c r="A35" s="232" t="s">
        <v>298</v>
      </c>
      <c r="B35" s="233" t="s">
        <v>643</v>
      </c>
      <c r="C35" s="123" t="s">
        <v>616</v>
      </c>
      <c r="D35" s="122">
        <v>5</v>
      </c>
      <c r="E35" s="228">
        <v>0.02</v>
      </c>
      <c r="F35" s="122">
        <v>0.1</v>
      </c>
      <c r="G35" s="228">
        <v>0.1</v>
      </c>
      <c r="H35" s="228">
        <v>5</v>
      </c>
      <c r="I35" s="228">
        <v>0.1</v>
      </c>
    </row>
    <row r="36" spans="1:9" ht="282.75" customHeight="1" x14ac:dyDescent="0.25">
      <c r="A36" s="232"/>
      <c r="B36" s="233"/>
      <c r="C36" s="123" t="s">
        <v>617</v>
      </c>
      <c r="D36" s="122">
        <v>0</v>
      </c>
      <c r="E36" s="228"/>
      <c r="F36" s="122">
        <v>0</v>
      </c>
      <c r="G36" s="228"/>
      <c r="H36" s="228"/>
      <c r="I36" s="228"/>
    </row>
    <row r="37" spans="1:9" x14ac:dyDescent="0.25">
      <c r="A37" s="236" t="s">
        <v>618</v>
      </c>
      <c r="B37" s="236"/>
      <c r="C37" s="236"/>
      <c r="D37" s="236"/>
      <c r="E37" s="236"/>
      <c r="F37" s="236"/>
      <c r="G37" s="236"/>
      <c r="H37" s="236"/>
      <c r="I37" s="121">
        <f>SUM(I7:I36)</f>
        <v>0.99999999999999989</v>
      </c>
    </row>
    <row r="38" spans="1:9" ht="34.5" customHeight="1" x14ac:dyDescent="0.25">
      <c r="A38" s="237" t="s">
        <v>619</v>
      </c>
      <c r="B38" s="237"/>
      <c r="C38" s="237"/>
      <c r="D38" s="237"/>
      <c r="E38" s="237"/>
      <c r="F38" s="237"/>
      <c r="G38" s="237"/>
      <c r="H38" s="237"/>
      <c r="I38" s="237"/>
    </row>
  </sheetData>
  <customSheetViews>
    <customSheetView guid="{AB9FA13E-F7AA-4BE9-BC1A-00C9A91BB556}" scale="60" showPageBreaks="1" view="pageBreakPreview">
      <selection activeCell="D20" sqref="D20"/>
      <rowBreaks count="1" manualBreakCount="1">
        <brk id="28" max="16383" man="1"/>
      </rowBreaks>
      <pageMargins left="0.70866141732283472" right="0.70866141732283472" top="0.74803149606299213" bottom="0.74803149606299213" header="0.31496062992125984" footer="0.31496062992125984"/>
      <pageSetup paperSize="9" scale="74" firstPageNumber="71" orientation="portrait" useFirstPageNumber="1" r:id="rId1"/>
      <headerFooter>
        <oddHeader>&amp;C&amp;P</oddHeader>
      </headerFooter>
    </customSheetView>
    <customSheetView guid="{3A0D8EC7-53A3-4255-81A9-B3483D6F5BD6}" scale="60" showPageBreaks="1" view="pageBreakPreview">
      <selection activeCell="H31" sqref="H31:H32"/>
      <rowBreaks count="1" manualBreakCount="1">
        <brk id="28" max="16383" man="1"/>
      </rowBreaks>
      <pageMargins left="0.70866141732283472" right="0.70866141732283472" top="0.74803149606299213" bottom="0.74803149606299213" header="0.31496062992125984" footer="0.31496062992125984"/>
      <pageSetup paperSize="9" scale="74" firstPageNumber="71" orientation="portrait" useFirstPageNumber="1" r:id="rId2"/>
      <headerFooter>
        <oddHeader>&amp;C&amp;P</oddHeader>
      </headerFooter>
    </customSheetView>
    <customSheetView guid="{6A06C308-253E-4781-9393-1737E99DB9C6}" scale="60" showPageBreaks="1" view="pageBreakPreview">
      <selection activeCell="D20" sqref="D20"/>
      <rowBreaks count="1" manualBreakCount="1">
        <brk id="28" max="16383" man="1"/>
      </rowBreaks>
      <pageMargins left="0.70866141732283472" right="0.70866141732283472" top="0.74803149606299213" bottom="0.74803149606299213" header="0.31496062992125984" footer="0.31496062992125984"/>
      <pageSetup paperSize="9" scale="74" firstPageNumber="90" orientation="portrait" useFirstPageNumber="1" r:id="rId3"/>
      <headerFooter>
        <oddHeader>&amp;C&amp;P</oddHeader>
      </headerFooter>
    </customSheetView>
  </customSheetViews>
  <mergeCells count="58">
    <mergeCell ref="A37:H37"/>
    <mergeCell ref="A38:I38"/>
    <mergeCell ref="A35:A36"/>
    <mergeCell ref="B35:B36"/>
    <mergeCell ref="E35:E36"/>
    <mergeCell ref="G35:G36"/>
    <mergeCell ref="H35:H36"/>
    <mergeCell ref="I35:I36"/>
    <mergeCell ref="I33:I34"/>
    <mergeCell ref="A31:A32"/>
    <mergeCell ref="B31:B32"/>
    <mergeCell ref="E31:E32"/>
    <mergeCell ref="G31:G32"/>
    <mergeCell ref="H31:H32"/>
    <mergeCell ref="I31:I32"/>
    <mergeCell ref="A33:A34"/>
    <mergeCell ref="B33:B34"/>
    <mergeCell ref="E33:E34"/>
    <mergeCell ref="G33:G34"/>
    <mergeCell ref="H33:H34"/>
    <mergeCell ref="I29:I30"/>
    <mergeCell ref="A23:A28"/>
    <mergeCell ref="B23:B28"/>
    <mergeCell ref="E23:E28"/>
    <mergeCell ref="G23:G28"/>
    <mergeCell ref="H23:H28"/>
    <mergeCell ref="I23:I28"/>
    <mergeCell ref="A29:A30"/>
    <mergeCell ref="B29:B30"/>
    <mergeCell ref="E29:E30"/>
    <mergeCell ref="G29:G30"/>
    <mergeCell ref="H29:H30"/>
    <mergeCell ref="I21:I22"/>
    <mergeCell ref="A15:A20"/>
    <mergeCell ref="B15:B20"/>
    <mergeCell ref="E15:E20"/>
    <mergeCell ref="G15:G20"/>
    <mergeCell ref="H15:H20"/>
    <mergeCell ref="I15:I20"/>
    <mergeCell ref="A21:A22"/>
    <mergeCell ref="B21:B22"/>
    <mergeCell ref="E21:E22"/>
    <mergeCell ref="G21:G22"/>
    <mergeCell ref="H21:H22"/>
    <mergeCell ref="I13:I14"/>
    <mergeCell ref="H1:I1"/>
    <mergeCell ref="A3:I3"/>
    <mergeCell ref="A7:A12"/>
    <mergeCell ref="B7:B12"/>
    <mergeCell ref="E7:E12"/>
    <mergeCell ref="G7:G12"/>
    <mergeCell ref="H7:H12"/>
    <mergeCell ref="I7:I12"/>
    <mergeCell ref="A13:A14"/>
    <mergeCell ref="B13:B14"/>
    <mergeCell ref="E13:E14"/>
    <mergeCell ref="G13:G14"/>
    <mergeCell ref="H13:H14"/>
  </mergeCells>
  <pageMargins left="0.70866141732283472" right="0.70866141732283472" top="0.74803149606299213" bottom="0.74803149606299213" header="0.31496062992125984" footer="0.31496062992125984"/>
  <pageSetup paperSize="9" scale="74" firstPageNumber="90" orientation="portrait" useFirstPageNumber="1" r:id="rId4"/>
  <headerFooter>
    <oddHeader>&amp;C&amp;P</oddHeader>
  </headerFooter>
  <rowBreaks count="1" manualBreakCount="1">
    <brk id="2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26" zoomScaleNormal="100" zoomScaleSheetLayoutView="100" workbookViewId="0">
      <selection activeCell="B9" sqref="B9:B14"/>
    </sheetView>
  </sheetViews>
  <sheetFormatPr defaultColWidth="9.140625" defaultRowHeight="15" x14ac:dyDescent="0.25"/>
  <cols>
    <col min="1" max="1" width="5.140625" style="39" customWidth="1"/>
    <col min="2" max="2" width="36.5703125" style="39" customWidth="1"/>
    <col min="3" max="3" width="19.5703125" style="39" customWidth="1"/>
    <col min="4" max="4" width="10.5703125" style="39" customWidth="1"/>
    <col min="5" max="5" width="11.140625" style="39" customWidth="1"/>
    <col min="6" max="6" width="11.28515625" style="39" customWidth="1"/>
    <col min="7" max="7" width="9.85546875" style="39" customWidth="1"/>
    <col min="8" max="8" width="10.28515625" style="39" customWidth="1"/>
    <col min="9" max="9" width="10.85546875" style="39" customWidth="1"/>
    <col min="10" max="12" width="11.28515625" style="39" bestFit="1" customWidth="1"/>
    <col min="13" max="13" width="12.28515625" style="39" bestFit="1" customWidth="1"/>
    <col min="14" max="16384" width="9.140625" style="39"/>
  </cols>
  <sheetData>
    <row r="1" spans="1:9" ht="15.75" x14ac:dyDescent="0.25">
      <c r="H1" s="229" t="s">
        <v>640</v>
      </c>
      <c r="I1" s="229"/>
    </row>
    <row r="3" spans="1:9" ht="49.5" customHeight="1" x14ac:dyDescent="0.25">
      <c r="A3" s="238" t="s">
        <v>621</v>
      </c>
      <c r="B3" s="238"/>
      <c r="C3" s="238"/>
      <c r="D3" s="238"/>
      <c r="E3" s="238"/>
      <c r="F3" s="238"/>
      <c r="G3" s="238"/>
      <c r="H3" s="238"/>
      <c r="I3" s="238"/>
    </row>
    <row r="5" spans="1:9" ht="63" customHeight="1" x14ac:dyDescent="0.25">
      <c r="A5" s="125" t="s">
        <v>0</v>
      </c>
      <c r="B5" s="125" t="s">
        <v>586</v>
      </c>
      <c r="C5" s="125" t="s">
        <v>622</v>
      </c>
      <c r="D5" s="125" t="s">
        <v>588</v>
      </c>
      <c r="E5" s="125" t="s">
        <v>589</v>
      </c>
      <c r="F5" s="125" t="s">
        <v>590</v>
      </c>
      <c r="G5" s="125" t="s">
        <v>623</v>
      </c>
      <c r="H5" s="125" t="s">
        <v>592</v>
      </c>
      <c r="I5" s="125" t="s">
        <v>593</v>
      </c>
    </row>
    <row r="6" spans="1:9" x14ac:dyDescent="0.25">
      <c r="A6" s="126">
        <v>1</v>
      </c>
      <c r="B6" s="127">
        <v>2</v>
      </c>
      <c r="C6" s="126">
        <v>3</v>
      </c>
      <c r="D6" s="127">
        <v>4</v>
      </c>
      <c r="E6" s="126">
        <v>5</v>
      </c>
      <c r="F6" s="127">
        <v>6</v>
      </c>
      <c r="G6" s="126">
        <v>7</v>
      </c>
      <c r="H6" s="127">
        <v>8</v>
      </c>
      <c r="I6" s="126">
        <v>9</v>
      </c>
    </row>
    <row r="7" spans="1:9" ht="15.75" x14ac:dyDescent="0.25">
      <c r="A7" s="239" t="s">
        <v>21</v>
      </c>
      <c r="B7" s="240" t="s">
        <v>624</v>
      </c>
      <c r="C7" s="128" t="s">
        <v>613</v>
      </c>
      <c r="D7" s="112">
        <v>5</v>
      </c>
      <c r="E7" s="239">
        <v>0.01</v>
      </c>
      <c r="F7" s="112">
        <v>0.05</v>
      </c>
      <c r="G7" s="239">
        <v>0.05</v>
      </c>
      <c r="H7" s="239">
        <v>5</v>
      </c>
      <c r="I7" s="239">
        <f>H7*E7</f>
        <v>0.05</v>
      </c>
    </row>
    <row r="8" spans="1:9" ht="15.75" x14ac:dyDescent="0.25">
      <c r="A8" s="239"/>
      <c r="B8" s="240"/>
      <c r="C8" s="128" t="s">
        <v>612</v>
      </c>
      <c r="D8" s="112">
        <v>0</v>
      </c>
      <c r="E8" s="239"/>
      <c r="F8" s="112">
        <v>0</v>
      </c>
      <c r="G8" s="239"/>
      <c r="H8" s="239"/>
      <c r="I8" s="239"/>
    </row>
    <row r="9" spans="1:9" ht="15.75" x14ac:dyDescent="0.25">
      <c r="A9" s="239" t="s">
        <v>82</v>
      </c>
      <c r="B9" s="241" t="s">
        <v>625</v>
      </c>
      <c r="C9" s="128" t="s">
        <v>595</v>
      </c>
      <c r="D9" s="112">
        <v>5</v>
      </c>
      <c r="E9" s="239">
        <v>0.01</v>
      </c>
      <c r="F9" s="112">
        <v>0.05</v>
      </c>
      <c r="G9" s="239">
        <v>0.05</v>
      </c>
      <c r="H9" s="239">
        <v>2</v>
      </c>
      <c r="I9" s="239">
        <f>H9*E9</f>
        <v>0.02</v>
      </c>
    </row>
    <row r="10" spans="1:9" ht="15.75" x14ac:dyDescent="0.25">
      <c r="A10" s="239"/>
      <c r="B10" s="241"/>
      <c r="C10" s="128" t="s">
        <v>596</v>
      </c>
      <c r="D10" s="112">
        <v>4</v>
      </c>
      <c r="E10" s="239"/>
      <c r="F10" s="112">
        <v>0.04</v>
      </c>
      <c r="G10" s="239"/>
      <c r="H10" s="239"/>
      <c r="I10" s="239"/>
    </row>
    <row r="11" spans="1:9" ht="15.75" x14ac:dyDescent="0.25">
      <c r="A11" s="239"/>
      <c r="B11" s="241"/>
      <c r="C11" s="128" t="s">
        <v>597</v>
      </c>
      <c r="D11" s="112">
        <v>3</v>
      </c>
      <c r="E11" s="239"/>
      <c r="F11" s="112">
        <v>0.03</v>
      </c>
      <c r="G11" s="239"/>
      <c r="H11" s="239"/>
      <c r="I11" s="239">
        <f t="shared" ref="I11" si="0">H11*E11</f>
        <v>0</v>
      </c>
    </row>
    <row r="12" spans="1:9" ht="15.75" x14ac:dyDescent="0.25">
      <c r="A12" s="239"/>
      <c r="B12" s="241"/>
      <c r="C12" s="80" t="s">
        <v>598</v>
      </c>
      <c r="D12" s="112">
        <v>2</v>
      </c>
      <c r="E12" s="239"/>
      <c r="F12" s="112">
        <v>0.02</v>
      </c>
      <c r="G12" s="239"/>
      <c r="H12" s="239"/>
      <c r="I12" s="239"/>
    </row>
    <row r="13" spans="1:9" ht="15.75" x14ac:dyDescent="0.25">
      <c r="A13" s="239"/>
      <c r="B13" s="241"/>
      <c r="C13" s="80" t="s">
        <v>599</v>
      </c>
      <c r="D13" s="112">
        <v>1</v>
      </c>
      <c r="E13" s="239"/>
      <c r="F13" s="112">
        <v>0.01</v>
      </c>
      <c r="G13" s="239"/>
      <c r="H13" s="239"/>
      <c r="I13" s="239">
        <f t="shared" ref="I13" si="1">H13*E13</f>
        <v>0</v>
      </c>
    </row>
    <row r="14" spans="1:9" ht="290.25" customHeight="1" x14ac:dyDescent="0.25">
      <c r="A14" s="239"/>
      <c r="B14" s="241"/>
      <c r="C14" s="80" t="s">
        <v>600</v>
      </c>
      <c r="D14" s="112">
        <v>0</v>
      </c>
      <c r="E14" s="239"/>
      <c r="F14" s="112">
        <v>0</v>
      </c>
      <c r="G14" s="239"/>
      <c r="H14" s="239"/>
      <c r="I14" s="239"/>
    </row>
    <row r="15" spans="1:9" ht="15.75" x14ac:dyDescent="0.25">
      <c r="A15" s="239" t="s">
        <v>295</v>
      </c>
      <c r="B15" s="241" t="s">
        <v>626</v>
      </c>
      <c r="C15" s="128" t="s">
        <v>595</v>
      </c>
      <c r="D15" s="112">
        <v>5</v>
      </c>
      <c r="E15" s="239">
        <v>0.01</v>
      </c>
      <c r="F15" s="112">
        <v>0.05</v>
      </c>
      <c r="G15" s="239">
        <v>0.05</v>
      </c>
      <c r="H15" s="239">
        <v>5</v>
      </c>
      <c r="I15" s="239">
        <f t="shared" ref="I15" si="2">H15*E15</f>
        <v>0.05</v>
      </c>
    </row>
    <row r="16" spans="1:9" ht="15.75" x14ac:dyDescent="0.25">
      <c r="A16" s="239"/>
      <c r="B16" s="241"/>
      <c r="C16" s="128" t="s">
        <v>596</v>
      </c>
      <c r="D16" s="112">
        <v>4</v>
      </c>
      <c r="E16" s="239"/>
      <c r="F16" s="112">
        <v>0.04</v>
      </c>
      <c r="G16" s="239"/>
      <c r="H16" s="239"/>
      <c r="I16" s="239"/>
    </row>
    <row r="17" spans="1:9" ht="15.75" x14ac:dyDescent="0.25">
      <c r="A17" s="239"/>
      <c r="B17" s="241"/>
      <c r="C17" s="128" t="s">
        <v>597</v>
      </c>
      <c r="D17" s="112">
        <v>3</v>
      </c>
      <c r="E17" s="239"/>
      <c r="F17" s="112">
        <v>0.03</v>
      </c>
      <c r="G17" s="239"/>
      <c r="H17" s="239"/>
      <c r="I17" s="239">
        <f t="shared" ref="I17" si="3">H17*E17</f>
        <v>0</v>
      </c>
    </row>
    <row r="18" spans="1:9" ht="15.75" x14ac:dyDescent="0.25">
      <c r="A18" s="239"/>
      <c r="B18" s="241"/>
      <c r="C18" s="80" t="s">
        <v>598</v>
      </c>
      <c r="D18" s="112">
        <v>2</v>
      </c>
      <c r="E18" s="239"/>
      <c r="F18" s="112">
        <v>0.02</v>
      </c>
      <c r="G18" s="239"/>
      <c r="H18" s="239"/>
      <c r="I18" s="239"/>
    </row>
    <row r="19" spans="1:9" ht="15.75" x14ac:dyDescent="0.25">
      <c r="A19" s="239"/>
      <c r="B19" s="241"/>
      <c r="C19" s="80" t="s">
        <v>599</v>
      </c>
      <c r="D19" s="112">
        <v>1</v>
      </c>
      <c r="E19" s="239"/>
      <c r="F19" s="112">
        <v>0.01</v>
      </c>
      <c r="G19" s="239"/>
      <c r="H19" s="239"/>
      <c r="I19" s="239">
        <f t="shared" ref="I19" si="4">H19*E19</f>
        <v>0</v>
      </c>
    </row>
    <row r="20" spans="1:9" ht="342.75" customHeight="1" x14ac:dyDescent="0.25">
      <c r="A20" s="239"/>
      <c r="B20" s="241"/>
      <c r="C20" s="80" t="s">
        <v>600</v>
      </c>
      <c r="D20" s="112">
        <v>0</v>
      </c>
      <c r="E20" s="239"/>
      <c r="F20" s="112">
        <v>0</v>
      </c>
      <c r="G20" s="239"/>
      <c r="H20" s="239"/>
      <c r="I20" s="239"/>
    </row>
    <row r="21" spans="1:9" ht="15.75" x14ac:dyDescent="0.25">
      <c r="A21" s="239" t="s">
        <v>216</v>
      </c>
      <c r="B21" s="241" t="s">
        <v>644</v>
      </c>
      <c r="C21" s="128" t="s">
        <v>627</v>
      </c>
      <c r="D21" s="112">
        <v>5</v>
      </c>
      <c r="E21" s="239">
        <v>0.01</v>
      </c>
      <c r="F21" s="112">
        <v>0.05</v>
      </c>
      <c r="G21" s="239">
        <v>0.05</v>
      </c>
      <c r="H21" s="239">
        <v>5</v>
      </c>
      <c r="I21" s="239">
        <f>H21*E21</f>
        <v>0.05</v>
      </c>
    </row>
    <row r="22" spans="1:9" ht="15.75" x14ac:dyDescent="0.25">
      <c r="A22" s="239"/>
      <c r="B22" s="241"/>
      <c r="C22" s="128">
        <v>3</v>
      </c>
      <c r="D22" s="112">
        <v>4</v>
      </c>
      <c r="E22" s="239"/>
      <c r="F22" s="112">
        <v>0.04</v>
      </c>
      <c r="G22" s="239"/>
      <c r="H22" s="239"/>
      <c r="I22" s="239"/>
    </row>
    <row r="23" spans="1:9" ht="15.75" x14ac:dyDescent="0.25">
      <c r="A23" s="239"/>
      <c r="B23" s="241"/>
      <c r="C23" s="128">
        <v>4</v>
      </c>
      <c r="D23" s="112">
        <v>3</v>
      </c>
      <c r="E23" s="239"/>
      <c r="F23" s="112">
        <v>0.03</v>
      </c>
      <c r="G23" s="239"/>
      <c r="H23" s="239"/>
      <c r="I23" s="239">
        <f t="shared" ref="I23" si="5">H23*E23</f>
        <v>0</v>
      </c>
    </row>
    <row r="24" spans="1:9" ht="15.75" x14ac:dyDescent="0.25">
      <c r="A24" s="239"/>
      <c r="B24" s="241"/>
      <c r="C24" s="128">
        <v>5</v>
      </c>
      <c r="D24" s="112">
        <v>2</v>
      </c>
      <c r="E24" s="239"/>
      <c r="F24" s="112">
        <v>0.02</v>
      </c>
      <c r="G24" s="239"/>
      <c r="H24" s="239"/>
      <c r="I24" s="239"/>
    </row>
    <row r="25" spans="1:9" ht="15.75" x14ac:dyDescent="0.25">
      <c r="A25" s="239"/>
      <c r="B25" s="241"/>
      <c r="C25" s="128">
        <v>6</v>
      </c>
      <c r="D25" s="112">
        <v>1</v>
      </c>
      <c r="E25" s="239"/>
      <c r="F25" s="112">
        <v>0.01</v>
      </c>
      <c r="G25" s="239"/>
      <c r="H25" s="239"/>
      <c r="I25" s="239">
        <f t="shared" ref="I25" si="6">H25*E25</f>
        <v>0</v>
      </c>
    </row>
    <row r="26" spans="1:9" ht="117" customHeight="1" x14ac:dyDescent="0.25">
      <c r="A26" s="239"/>
      <c r="B26" s="241"/>
      <c r="C26" s="128" t="s">
        <v>628</v>
      </c>
      <c r="D26" s="112">
        <v>0</v>
      </c>
      <c r="E26" s="239"/>
      <c r="F26" s="112">
        <v>0</v>
      </c>
      <c r="G26" s="239"/>
      <c r="H26" s="239"/>
      <c r="I26" s="239"/>
    </row>
    <row r="27" spans="1:9" ht="15.75" x14ac:dyDescent="0.25">
      <c r="A27" s="239" t="s">
        <v>215</v>
      </c>
      <c r="B27" s="241" t="s">
        <v>645</v>
      </c>
      <c r="C27" s="128" t="s">
        <v>613</v>
      </c>
      <c r="D27" s="112">
        <v>5</v>
      </c>
      <c r="E27" s="239">
        <v>0.01</v>
      </c>
      <c r="F27" s="112">
        <v>0.05</v>
      </c>
      <c r="G27" s="239">
        <v>0.05</v>
      </c>
      <c r="H27" s="239">
        <v>5</v>
      </c>
      <c r="I27" s="239">
        <f>H27*E27</f>
        <v>0.05</v>
      </c>
    </row>
    <row r="28" spans="1:9" ht="97.5" customHeight="1" x14ac:dyDescent="0.25">
      <c r="A28" s="239"/>
      <c r="B28" s="241"/>
      <c r="C28" s="128" t="s">
        <v>612</v>
      </c>
      <c r="D28" s="112">
        <v>0</v>
      </c>
      <c r="E28" s="239"/>
      <c r="F28" s="112">
        <v>0</v>
      </c>
      <c r="G28" s="239"/>
      <c r="H28" s="239"/>
      <c r="I28" s="239"/>
    </row>
    <row r="29" spans="1:9" ht="16.5" customHeight="1" x14ac:dyDescent="0.25">
      <c r="A29" s="239" t="s">
        <v>201</v>
      </c>
      <c r="B29" s="241" t="s">
        <v>629</v>
      </c>
      <c r="C29" s="128" t="s">
        <v>605</v>
      </c>
      <c r="D29" s="112">
        <v>5</v>
      </c>
      <c r="E29" s="239">
        <v>0.04</v>
      </c>
      <c r="F29" s="112">
        <v>0.2</v>
      </c>
      <c r="G29" s="239">
        <v>0.2</v>
      </c>
      <c r="H29" s="239">
        <v>4</v>
      </c>
      <c r="I29" s="239">
        <f>H29*E29</f>
        <v>0.16</v>
      </c>
    </row>
    <row r="30" spans="1:9" ht="15.75" x14ac:dyDescent="0.25">
      <c r="A30" s="239"/>
      <c r="B30" s="241"/>
      <c r="C30" s="80" t="s">
        <v>606</v>
      </c>
      <c r="D30" s="112">
        <v>4</v>
      </c>
      <c r="E30" s="239"/>
      <c r="F30" s="112">
        <v>0.16</v>
      </c>
      <c r="G30" s="239"/>
      <c r="H30" s="239"/>
      <c r="I30" s="239"/>
    </row>
    <row r="31" spans="1:9" ht="15.75" x14ac:dyDescent="0.25">
      <c r="A31" s="239"/>
      <c r="B31" s="241"/>
      <c r="C31" s="80" t="s">
        <v>607</v>
      </c>
      <c r="D31" s="112">
        <v>3</v>
      </c>
      <c r="E31" s="239"/>
      <c r="F31" s="112">
        <v>0.12</v>
      </c>
      <c r="G31" s="239"/>
      <c r="H31" s="239"/>
      <c r="I31" s="239"/>
    </row>
    <row r="32" spans="1:9" ht="15.75" x14ac:dyDescent="0.25">
      <c r="A32" s="239"/>
      <c r="B32" s="241"/>
      <c r="C32" s="80" t="s">
        <v>630</v>
      </c>
      <c r="D32" s="112">
        <v>2</v>
      </c>
      <c r="E32" s="239"/>
      <c r="F32" s="112">
        <v>0.08</v>
      </c>
      <c r="G32" s="239"/>
      <c r="H32" s="239"/>
      <c r="I32" s="239"/>
    </row>
    <row r="33" spans="1:9" ht="15.75" x14ac:dyDescent="0.25">
      <c r="A33" s="239"/>
      <c r="B33" s="241"/>
      <c r="C33" s="80" t="s">
        <v>631</v>
      </c>
      <c r="D33" s="112">
        <v>1</v>
      </c>
      <c r="E33" s="239"/>
      <c r="F33" s="112">
        <v>0.04</v>
      </c>
      <c r="G33" s="239"/>
      <c r="H33" s="239"/>
      <c r="I33" s="239"/>
    </row>
    <row r="34" spans="1:9" ht="31.5" x14ac:dyDescent="0.25">
      <c r="A34" s="239"/>
      <c r="B34" s="241"/>
      <c r="C34" s="80" t="s">
        <v>632</v>
      </c>
      <c r="D34" s="112">
        <v>0</v>
      </c>
      <c r="E34" s="239"/>
      <c r="F34" s="112">
        <v>0</v>
      </c>
      <c r="G34" s="239"/>
      <c r="H34" s="239"/>
      <c r="I34" s="239"/>
    </row>
    <row r="35" spans="1:9" ht="16.5" customHeight="1" x14ac:dyDescent="0.25">
      <c r="A35" s="239" t="s">
        <v>296</v>
      </c>
      <c r="B35" s="241" t="s">
        <v>633</v>
      </c>
      <c r="C35" s="80" t="s">
        <v>605</v>
      </c>
      <c r="D35" s="112">
        <v>5</v>
      </c>
      <c r="E35" s="239">
        <v>0.03</v>
      </c>
      <c r="F35" s="112">
        <v>0.15</v>
      </c>
      <c r="G35" s="239">
        <v>0.15</v>
      </c>
      <c r="H35" s="239">
        <v>4</v>
      </c>
      <c r="I35" s="239">
        <f>H35*E35</f>
        <v>0.12</v>
      </c>
    </row>
    <row r="36" spans="1:9" ht="15.75" x14ac:dyDescent="0.25">
      <c r="A36" s="239"/>
      <c r="B36" s="241"/>
      <c r="C36" s="80" t="s">
        <v>606</v>
      </c>
      <c r="D36" s="112">
        <v>4</v>
      </c>
      <c r="E36" s="239"/>
      <c r="F36" s="112">
        <v>0.12</v>
      </c>
      <c r="G36" s="239"/>
      <c r="H36" s="239"/>
      <c r="I36" s="239"/>
    </row>
    <row r="37" spans="1:9" ht="15.75" x14ac:dyDescent="0.25">
      <c r="A37" s="239"/>
      <c r="B37" s="241"/>
      <c r="C37" s="80" t="s">
        <v>607</v>
      </c>
      <c r="D37" s="112">
        <v>3</v>
      </c>
      <c r="E37" s="239"/>
      <c r="F37" s="112">
        <v>0.09</v>
      </c>
      <c r="G37" s="239"/>
      <c r="H37" s="239"/>
      <c r="I37" s="239"/>
    </row>
    <row r="38" spans="1:9" ht="15.75" x14ac:dyDescent="0.25">
      <c r="A38" s="239"/>
      <c r="B38" s="241"/>
      <c r="C38" s="80" t="s">
        <v>630</v>
      </c>
      <c r="D38" s="112">
        <v>2</v>
      </c>
      <c r="E38" s="239"/>
      <c r="F38" s="112">
        <v>0.06</v>
      </c>
      <c r="G38" s="239"/>
      <c r="H38" s="239"/>
      <c r="I38" s="239"/>
    </row>
    <row r="39" spans="1:9" ht="15.75" x14ac:dyDescent="0.25">
      <c r="A39" s="239"/>
      <c r="B39" s="241"/>
      <c r="C39" s="80" t="s">
        <v>631</v>
      </c>
      <c r="D39" s="112">
        <v>1</v>
      </c>
      <c r="E39" s="239"/>
      <c r="F39" s="112">
        <v>0.03</v>
      </c>
      <c r="G39" s="239"/>
      <c r="H39" s="239"/>
      <c r="I39" s="239"/>
    </row>
    <row r="40" spans="1:9" ht="31.5" x14ac:dyDescent="0.25">
      <c r="A40" s="239"/>
      <c r="B40" s="241"/>
      <c r="C40" s="80" t="s">
        <v>632</v>
      </c>
      <c r="D40" s="112">
        <v>0</v>
      </c>
      <c r="E40" s="239"/>
      <c r="F40" s="112">
        <v>0</v>
      </c>
      <c r="G40" s="239"/>
      <c r="H40" s="239"/>
      <c r="I40" s="239"/>
    </row>
    <row r="41" spans="1:9" ht="15.75" x14ac:dyDescent="0.25">
      <c r="A41" s="239" t="s">
        <v>297</v>
      </c>
      <c r="B41" s="241" t="s">
        <v>634</v>
      </c>
      <c r="C41" s="128" t="s">
        <v>635</v>
      </c>
      <c r="D41" s="112">
        <v>5</v>
      </c>
      <c r="E41" s="239">
        <v>0.03</v>
      </c>
      <c r="F41" s="112">
        <v>0.15</v>
      </c>
      <c r="G41" s="239">
        <v>0.15</v>
      </c>
      <c r="H41" s="239">
        <v>5</v>
      </c>
      <c r="I41" s="239">
        <f>H41*E41</f>
        <v>0.15</v>
      </c>
    </row>
    <row r="42" spans="1:9" ht="97.5" customHeight="1" x14ac:dyDescent="0.25">
      <c r="A42" s="239"/>
      <c r="B42" s="241"/>
      <c r="C42" s="128" t="s">
        <v>636</v>
      </c>
      <c r="D42" s="112">
        <v>0</v>
      </c>
      <c r="E42" s="239"/>
      <c r="F42" s="112">
        <v>0</v>
      </c>
      <c r="G42" s="239"/>
      <c r="H42" s="239"/>
      <c r="I42" s="239"/>
    </row>
    <row r="43" spans="1:9" ht="15.75" x14ac:dyDescent="0.25">
      <c r="A43" s="239" t="s">
        <v>298</v>
      </c>
      <c r="B43" s="241" t="s">
        <v>637</v>
      </c>
      <c r="C43" s="128" t="s">
        <v>613</v>
      </c>
      <c r="D43" s="112">
        <v>0</v>
      </c>
      <c r="E43" s="239">
        <v>0.03</v>
      </c>
      <c r="F43" s="112">
        <v>0</v>
      </c>
      <c r="G43" s="239">
        <v>0.15</v>
      </c>
      <c r="H43" s="239">
        <v>5</v>
      </c>
      <c r="I43" s="239">
        <f>H43*E43</f>
        <v>0.15</v>
      </c>
    </row>
    <row r="44" spans="1:9" ht="49.5" customHeight="1" x14ac:dyDescent="0.25">
      <c r="A44" s="239"/>
      <c r="B44" s="241"/>
      <c r="C44" s="128" t="s">
        <v>612</v>
      </c>
      <c r="D44" s="112">
        <v>5</v>
      </c>
      <c r="E44" s="239"/>
      <c r="F44" s="112">
        <v>0.15</v>
      </c>
      <c r="G44" s="239"/>
      <c r="H44" s="239"/>
      <c r="I44" s="239"/>
    </row>
    <row r="45" spans="1:9" ht="15.75" x14ac:dyDescent="0.25">
      <c r="A45" s="239" t="s">
        <v>299</v>
      </c>
      <c r="B45" s="241" t="s">
        <v>638</v>
      </c>
      <c r="C45" s="128" t="s">
        <v>613</v>
      </c>
      <c r="D45" s="112">
        <v>5</v>
      </c>
      <c r="E45" s="239">
        <v>0.02</v>
      </c>
      <c r="F45" s="112">
        <v>0.1</v>
      </c>
      <c r="G45" s="239">
        <v>0.1</v>
      </c>
      <c r="H45" s="239">
        <v>5</v>
      </c>
      <c r="I45" s="239">
        <f>H45*E45</f>
        <v>0.1</v>
      </c>
    </row>
    <row r="46" spans="1:9" ht="65.25" customHeight="1" x14ac:dyDescent="0.25">
      <c r="A46" s="239"/>
      <c r="B46" s="241"/>
      <c r="C46" s="128" t="s">
        <v>612</v>
      </c>
      <c r="D46" s="112">
        <v>0</v>
      </c>
      <c r="E46" s="239"/>
      <c r="F46" s="112">
        <v>0</v>
      </c>
      <c r="G46" s="239"/>
      <c r="H46" s="239"/>
      <c r="I46" s="239"/>
    </row>
    <row r="47" spans="1:9" ht="15" customHeight="1" x14ac:dyDescent="0.25">
      <c r="A47" s="242" t="s">
        <v>639</v>
      </c>
      <c r="B47" s="242"/>
      <c r="C47" s="242"/>
      <c r="D47" s="242"/>
      <c r="E47" s="242"/>
      <c r="F47" s="242"/>
      <c r="G47" s="242"/>
      <c r="H47" s="242"/>
      <c r="I47" s="129">
        <f>SUM(I7:I46)</f>
        <v>0.9</v>
      </c>
    </row>
    <row r="48" spans="1:9" ht="15.75" x14ac:dyDescent="0.25">
      <c r="A48" s="243"/>
      <c r="B48" s="243"/>
      <c r="C48" s="243"/>
      <c r="D48" s="243"/>
      <c r="E48" s="243"/>
      <c r="F48" s="243"/>
      <c r="G48" s="243"/>
      <c r="H48" s="243"/>
      <c r="I48" s="243"/>
    </row>
  </sheetData>
  <customSheetViews>
    <customSheetView guid="{AB9FA13E-F7AA-4BE9-BC1A-00C9A91BB556}" scale="85" showPageBreaks="1" printArea="1" view="pageBreakPreview">
      <selection activeCell="D14" sqref="D14"/>
      <rowBreaks count="1" manualBreakCount="1">
        <brk id="20" max="16383" man="1"/>
      </rowBreaks>
      <pageMargins left="0.70866141732283472" right="0.70866141732283472" top="0.74803149606299213" bottom="0.74803149606299213" header="0.31496062992125984" footer="0.31496062992125984"/>
      <pageSetup paperSize="9" scale="69" firstPageNumber="73" orientation="portrait" useFirstPageNumber="1" r:id="rId1"/>
      <headerFooter>
        <oddHeader>&amp;C&amp;P</oddHeader>
      </headerFooter>
    </customSheetView>
    <customSheetView guid="{3A0D8EC7-53A3-4255-81A9-B3483D6F5BD6}" scale="85" showPageBreaks="1" printArea="1" view="pageBreakPreview">
      <selection activeCell="C14" sqref="C14"/>
      <rowBreaks count="1" manualBreakCount="1">
        <brk id="20" max="16383" man="1"/>
      </rowBreaks>
      <pageMargins left="0.70866141732283472" right="0.70866141732283472" top="0.74803149606299213" bottom="0.74803149606299213" header="0.31496062992125984" footer="0.31496062992125984"/>
      <pageSetup paperSize="9" scale="69" firstPageNumber="73" orientation="portrait" useFirstPageNumber="1" r:id="rId2"/>
      <headerFooter>
        <oddHeader>&amp;C&amp;P</oddHeader>
      </headerFooter>
    </customSheetView>
    <customSheetView guid="{6A06C308-253E-4781-9393-1737E99DB9C6}" showPageBreaks="1" printArea="1" view="pageBreakPreview" topLeftCell="A26">
      <selection activeCell="B9" sqref="B9:B14"/>
      <rowBreaks count="1" manualBreakCount="1">
        <brk id="20" max="16383" man="1"/>
      </rowBreaks>
      <pageMargins left="0.70866141732283472" right="0.70866141732283472" top="0.74803149606299213" bottom="0.74803149606299213" header="0.31496062992125984" footer="0.31496062992125984"/>
      <pageSetup paperSize="9" scale="69" firstPageNumber="93" orientation="portrait" useFirstPageNumber="1" r:id="rId3"/>
      <headerFooter>
        <oddHeader>&amp;C&amp;P</oddHeader>
      </headerFooter>
    </customSheetView>
  </customSheetViews>
  <mergeCells count="64">
    <mergeCell ref="A47:H47"/>
    <mergeCell ref="A48:I48"/>
    <mergeCell ref="A45:A46"/>
    <mergeCell ref="B45:B46"/>
    <mergeCell ref="E45:E46"/>
    <mergeCell ref="G45:G46"/>
    <mergeCell ref="H45:H46"/>
    <mergeCell ref="I45:I46"/>
    <mergeCell ref="I43:I44"/>
    <mergeCell ref="A41:A42"/>
    <mergeCell ref="B41:B42"/>
    <mergeCell ref="E41:E42"/>
    <mergeCell ref="G41:G42"/>
    <mergeCell ref="H41:H42"/>
    <mergeCell ref="I41:I42"/>
    <mergeCell ref="A43:A44"/>
    <mergeCell ref="B43:B44"/>
    <mergeCell ref="E43:E44"/>
    <mergeCell ref="G43:G44"/>
    <mergeCell ref="H43:H44"/>
    <mergeCell ref="I35:I40"/>
    <mergeCell ref="A29:A34"/>
    <mergeCell ref="B29:B34"/>
    <mergeCell ref="E29:E34"/>
    <mergeCell ref="G29:G34"/>
    <mergeCell ref="H29:H34"/>
    <mergeCell ref="I29:I34"/>
    <mergeCell ref="A35:A40"/>
    <mergeCell ref="B35:B40"/>
    <mergeCell ref="E35:E40"/>
    <mergeCell ref="G35:G40"/>
    <mergeCell ref="H35:H40"/>
    <mergeCell ref="I27:I28"/>
    <mergeCell ref="A21:A26"/>
    <mergeCell ref="B21:B26"/>
    <mergeCell ref="E21:E26"/>
    <mergeCell ref="G21:G26"/>
    <mergeCell ref="H21:H26"/>
    <mergeCell ref="I21:I26"/>
    <mergeCell ref="A27:A28"/>
    <mergeCell ref="B27:B28"/>
    <mergeCell ref="E27:E28"/>
    <mergeCell ref="G27:G28"/>
    <mergeCell ref="H27:H28"/>
    <mergeCell ref="I15:I20"/>
    <mergeCell ref="A9:A14"/>
    <mergeCell ref="B9:B14"/>
    <mergeCell ref="E9:E14"/>
    <mergeCell ref="G9:G14"/>
    <mergeCell ref="H9:H14"/>
    <mergeCell ref="I9:I14"/>
    <mergeCell ref="A15:A20"/>
    <mergeCell ref="B15:B20"/>
    <mergeCell ref="E15:E20"/>
    <mergeCell ref="G15:G20"/>
    <mergeCell ref="H15:H20"/>
    <mergeCell ref="H1:I1"/>
    <mergeCell ref="A3:I3"/>
    <mergeCell ref="A7:A8"/>
    <mergeCell ref="B7:B8"/>
    <mergeCell ref="E7:E8"/>
    <mergeCell ref="G7:G8"/>
    <mergeCell ref="H7:H8"/>
    <mergeCell ref="I7:I8"/>
  </mergeCells>
  <pageMargins left="0.70866141732283472" right="0.70866141732283472" top="0.74803149606299213" bottom="0.74803149606299213" header="0.31496062992125984" footer="0.31496062992125984"/>
  <pageSetup paperSize="9" scale="69" firstPageNumber="93" orientation="portrait" useFirstPageNumber="1" r:id="rId4"/>
  <headerFooter>
    <oddHeader>&amp;C&amp;P</oddHeader>
  </headerFooter>
  <rowBreaks count="1" manualBreakCount="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10</vt:i4>
      </vt:variant>
    </vt:vector>
  </HeadingPairs>
  <TitlesOfParts>
    <vt:vector size="17" baseType="lpstr">
      <vt:lpstr>Таблица 8</vt:lpstr>
      <vt:lpstr>Таблица 9</vt:lpstr>
      <vt:lpstr>Таблица 10</vt:lpstr>
      <vt:lpstr>Таблица 11</vt:lpstr>
      <vt:lpstr>Таблица 13</vt:lpstr>
      <vt:lpstr>ЭфОблСуб</vt:lpstr>
      <vt:lpstr>ЭфРасх</vt:lpstr>
      <vt:lpstr>'Таблица 10'!Заголовки_для_печати</vt:lpstr>
      <vt:lpstr>'Таблица 11'!Заголовки_для_печати</vt:lpstr>
      <vt:lpstr>'Таблица 13'!Заголовки_для_печати</vt:lpstr>
      <vt:lpstr>'Таблица 8'!Заголовки_для_печати</vt:lpstr>
      <vt:lpstr>'Таблица 9'!Заголовки_для_печати</vt:lpstr>
      <vt:lpstr>'Таблица 10'!Область_печати</vt:lpstr>
      <vt:lpstr>'Таблица 13'!Область_печати</vt:lpstr>
      <vt:lpstr>'Таблица 8'!Область_печати</vt:lpstr>
      <vt:lpstr>'Таблица 9'!Область_печати</vt:lpstr>
      <vt:lpstr>ЭфРасх!Область_печати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Комаров А.С.</dc:creator>
  <cp:lastModifiedBy>user</cp:lastModifiedBy>
  <cp:lastPrinted>2019-08-16T09:37:04Z</cp:lastPrinted>
  <dcterms:created xsi:type="dcterms:W3CDTF">2015-10-19T03:41:15Z</dcterms:created>
  <dcterms:modified xsi:type="dcterms:W3CDTF">2019-08-16T09:38:11Z</dcterms:modified>
</cp:coreProperties>
</file>